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065" windowWidth="10170" windowHeight="7395" tabRatio="861"/>
  </bookViews>
  <sheets>
    <sheet name="時系列" sheetId="15" r:id="rId1"/>
    <sheet name="Sheet4" sheetId="17" r:id="rId2"/>
  </sheets>
  <calcPr calcId="125725"/>
</workbook>
</file>

<file path=xl/calcChain.xml><?xml version="1.0" encoding="utf-8"?>
<calcChain xmlns="http://schemas.openxmlformats.org/spreadsheetml/2006/main">
  <c r="BC153" i="15"/>
  <c r="BC167"/>
  <c r="BC142"/>
  <c r="BC151" l="1"/>
  <c r="AZ360"/>
  <c r="BA355"/>
  <c r="BA359" l="1"/>
  <c r="BA360"/>
  <c r="BA361"/>
  <c r="BA362"/>
  <c r="BA363"/>
  <c r="BA364"/>
  <c r="BA366"/>
  <c r="BA367"/>
  <c r="BA368"/>
  <c r="BA369"/>
  <c r="BA370"/>
  <c r="BA347"/>
  <c r="BA348"/>
  <c r="BA349"/>
  <c r="BA350"/>
  <c r="BA351"/>
  <c r="BA352"/>
  <c r="BA354"/>
  <c r="BA356"/>
  <c r="BA357"/>
  <c r="BA358"/>
  <c r="BA341"/>
  <c r="BA365" s="1"/>
  <c r="BA318"/>
  <c r="BA295"/>
  <c r="BA385"/>
  <c r="BA386"/>
  <c r="BA387"/>
  <c r="BA390"/>
  <c r="AX803"/>
  <c r="AY803"/>
  <c r="AM805"/>
  <c r="AN805"/>
  <c r="AO805"/>
  <c r="AP805"/>
  <c r="AQ805"/>
  <c r="AR805"/>
  <c r="AS805"/>
  <c r="AT805"/>
  <c r="AU805"/>
  <c r="AV805"/>
  <c r="AY805"/>
  <c r="AZ805"/>
  <c r="AW805"/>
  <c r="AX805"/>
  <c r="AZ695"/>
  <c r="AX695"/>
  <c r="AS695"/>
  <c r="AN695"/>
  <c r="AI695"/>
  <c r="AY724"/>
  <c r="AZ724"/>
  <c r="AZ146"/>
  <c r="AZ144"/>
  <c r="BA151"/>
  <c r="BB151"/>
  <c r="AZ150"/>
  <c r="AZ149"/>
  <c r="AZ147"/>
  <c r="AZ148"/>
  <c r="AZ145"/>
  <c r="BA353" l="1"/>
  <c r="AZ151"/>
  <c r="BB153" l="1"/>
  <c r="BB167"/>
  <c r="BA153"/>
  <c r="BA167"/>
  <c r="BB142"/>
  <c r="BA142"/>
  <c r="AB277"/>
  <c r="AB282" s="1"/>
  <c r="AC277"/>
  <c r="AD277"/>
  <c r="AB316"/>
  <c r="AB339" s="1"/>
  <c r="AB351" s="1"/>
  <c r="AC316"/>
  <c r="AC339" s="1"/>
  <c r="AC351" s="1"/>
  <c r="AD316"/>
  <c r="AD339" s="1"/>
  <c r="AD351" s="1"/>
  <c r="AB317"/>
  <c r="AB340" s="1"/>
  <c r="AB352" s="1"/>
  <c r="AC317"/>
  <c r="AC340" s="1"/>
  <c r="AC352" s="1"/>
  <c r="AD317"/>
  <c r="AD340" s="1"/>
  <c r="AD352" s="1"/>
  <c r="AC280"/>
  <c r="AD280"/>
  <c r="AE280"/>
  <c r="AC279"/>
  <c r="AD279"/>
  <c r="AE279"/>
  <c r="AE275"/>
  <c r="AC269"/>
  <c r="AD269"/>
  <c r="AC270"/>
  <c r="AD270"/>
  <c r="AE270"/>
  <c r="AC315"/>
  <c r="AC318" s="1"/>
  <c r="AD315"/>
  <c r="AD318" s="1"/>
  <c r="AD334" s="1"/>
  <c r="AE315"/>
  <c r="AE318" s="1"/>
  <c r="AE334" s="1"/>
  <c r="AF315"/>
  <c r="AE316"/>
  <c r="AE339" s="1"/>
  <c r="AE351" s="1"/>
  <c r="AF316"/>
  <c r="AF339" s="1"/>
  <c r="AF351" s="1"/>
  <c r="AG316"/>
  <c r="AG339" s="1"/>
  <c r="AG351" s="1"/>
  <c r="AE317"/>
  <c r="AE340" s="1"/>
  <c r="AE352" s="1"/>
  <c r="AF317"/>
  <c r="AF340" s="1"/>
  <c r="AF352" s="1"/>
  <c r="AG317"/>
  <c r="AG340" s="1"/>
  <c r="AG352" s="1"/>
  <c r="AE277"/>
  <c r="AF277"/>
  <c r="AG277"/>
  <c r="AF270"/>
  <c r="AG270"/>
  <c r="AH270"/>
  <c r="AE269"/>
  <c r="AE282" s="1"/>
  <c r="AF269"/>
  <c r="AG269"/>
  <c r="AH269"/>
  <c r="AF318"/>
  <c r="AF334" s="1"/>
  <c r="AG318"/>
  <c r="AH318"/>
  <c r="AH334" s="1"/>
  <c r="AF279"/>
  <c r="AG279"/>
  <c r="AH279"/>
  <c r="AF280"/>
  <c r="AG280"/>
  <c r="AH280"/>
  <c r="AI280"/>
  <c r="AF275"/>
  <c r="AG275"/>
  <c r="AH275"/>
  <c r="AI275"/>
  <c r="AH277"/>
  <c r="AK315"/>
  <c r="AI279"/>
  <c r="AI282" s="1"/>
  <c r="AJ279"/>
  <c r="AK279"/>
  <c r="AI277"/>
  <c r="AJ277"/>
  <c r="AI270"/>
  <c r="AJ270"/>
  <c r="AK270"/>
  <c r="AL270"/>
  <c r="AI269"/>
  <c r="AJ269"/>
  <c r="AK269"/>
  <c r="AL269"/>
  <c r="AH316"/>
  <c r="AI316"/>
  <c r="AI339" s="1"/>
  <c r="AI351" s="1"/>
  <c r="AJ316"/>
  <c r="AK316"/>
  <c r="AL316"/>
  <c r="AH317"/>
  <c r="AH340" s="1"/>
  <c r="AH352" s="1"/>
  <c r="AI317"/>
  <c r="AJ317"/>
  <c r="AJ340" s="1"/>
  <c r="AJ352" s="1"/>
  <c r="AK317"/>
  <c r="AL317"/>
  <c r="AL340" s="1"/>
  <c r="AL352" s="1"/>
  <c r="AL278"/>
  <c r="AL275"/>
  <c r="AH328"/>
  <c r="AI328"/>
  <c r="AJ328"/>
  <c r="AK328"/>
  <c r="AL328"/>
  <c r="AM328"/>
  <c r="AJ305"/>
  <c r="AK305"/>
  <c r="AL305"/>
  <c r="AJ280"/>
  <c r="AK280"/>
  <c r="AL280"/>
  <c r="AM280"/>
  <c r="AM305"/>
  <c r="AO476"/>
  <c r="AO359"/>
  <c r="AO360"/>
  <c r="AO361"/>
  <c r="AO362"/>
  <c r="AO366"/>
  <c r="AO367"/>
  <c r="AO368"/>
  <c r="AO369"/>
  <c r="AO370"/>
  <c r="AX907"/>
  <c r="AW907"/>
  <c r="AV907"/>
  <c r="AU907"/>
  <c r="AS907"/>
  <c r="AN886"/>
  <c r="AI886"/>
  <c r="AD886"/>
  <c r="AX865"/>
  <c r="AX842"/>
  <c r="AX841"/>
  <c r="AX839"/>
  <c r="AZ803"/>
  <c r="AW803"/>
  <c r="AV803"/>
  <c r="AU803"/>
  <c r="AW791"/>
  <c r="AV791"/>
  <c r="AU791"/>
  <c r="AT791"/>
  <c r="AS791"/>
  <c r="AR791"/>
  <c r="AQ791"/>
  <c r="AP791"/>
  <c r="AO791"/>
  <c r="AN791"/>
  <c r="AM791"/>
  <c r="AL784"/>
  <c r="AX727"/>
  <c r="AU727"/>
  <c r="AR727"/>
  <c r="AO727"/>
  <c r="AL727"/>
  <c r="AI727"/>
  <c r="AF727"/>
  <c r="AC727"/>
  <c r="AX724"/>
  <c r="AW724"/>
  <c r="AV724"/>
  <c r="AU724"/>
  <c r="AT724"/>
  <c r="AS724"/>
  <c r="AR724"/>
  <c r="AQ724"/>
  <c r="AP724"/>
  <c r="AO724"/>
  <c r="AN724"/>
  <c r="AM724"/>
  <c r="AL724"/>
  <c r="AK724"/>
  <c r="AJ724"/>
  <c r="AI724"/>
  <c r="AH724"/>
  <c r="AG724"/>
  <c r="AF724"/>
  <c r="AE724"/>
  <c r="AD724"/>
  <c r="AC724"/>
  <c r="AY712"/>
  <c r="AX712"/>
  <c r="AW712"/>
  <c r="AV712"/>
  <c r="AU712"/>
  <c r="AT712"/>
  <c r="AS712"/>
  <c r="AR712"/>
  <c r="AQ712"/>
  <c r="AP712"/>
  <c r="AO712"/>
  <c r="AN712"/>
  <c r="AM712"/>
  <c r="AL712"/>
  <c r="AK712"/>
  <c r="AJ712"/>
  <c r="AI712"/>
  <c r="AH712"/>
  <c r="AG712"/>
  <c r="AF712"/>
  <c r="AE712"/>
  <c r="AD712"/>
  <c r="AC712"/>
  <c r="AY709"/>
  <c r="AX709"/>
  <c r="AW709"/>
  <c r="AV709"/>
  <c r="AU709"/>
  <c r="AT709"/>
  <c r="AS709"/>
  <c r="AR709"/>
  <c r="AQ709"/>
  <c r="AP709"/>
  <c r="AO709"/>
  <c r="AN709"/>
  <c r="AM709"/>
  <c r="AL709"/>
  <c r="AK709"/>
  <c r="AJ709"/>
  <c r="AI709"/>
  <c r="AH709"/>
  <c r="AG709"/>
  <c r="AF709"/>
  <c r="AE709"/>
  <c r="AD709"/>
  <c r="AC709"/>
  <c r="AY638"/>
  <c r="AX628"/>
  <c r="AX616"/>
  <c r="AT613"/>
  <c r="AQ613"/>
  <c r="AX586"/>
  <c r="AI549"/>
  <c r="AH549"/>
  <c r="AG549"/>
  <c r="AF549"/>
  <c r="AE549"/>
  <c r="AD549"/>
  <c r="AC549"/>
  <c r="AU537"/>
  <c r="AT537"/>
  <c r="AS537"/>
  <c r="AR537"/>
  <c r="AY525"/>
  <c r="AX525"/>
  <c r="AW525"/>
  <c r="AV525"/>
  <c r="AU525"/>
  <c r="AT525"/>
  <c r="AS525"/>
  <c r="AR525"/>
  <c r="AQ525"/>
  <c r="AX524"/>
  <c r="AW524"/>
  <c r="AV524"/>
  <c r="AU524"/>
  <c r="AT524"/>
  <c r="AS524"/>
  <c r="AR524"/>
  <c r="AQ524"/>
  <c r="AP524"/>
  <c r="AT508"/>
  <c r="AS508"/>
  <c r="AR508"/>
  <c r="AQ508"/>
  <c r="AY506"/>
  <c r="AX506"/>
  <c r="AW506"/>
  <c r="AY505"/>
  <c r="AX505"/>
  <c r="AW505"/>
  <c r="AV505"/>
  <c r="AU505"/>
  <c r="AT505"/>
  <c r="AS505"/>
  <c r="AR505"/>
  <c r="AQ505"/>
  <c r="AZ499"/>
  <c r="AY499"/>
  <c r="AX499"/>
  <c r="AW499"/>
  <c r="AV499"/>
  <c r="AU499"/>
  <c r="AT499"/>
  <c r="AZ498"/>
  <c r="AZ497" s="1"/>
  <c r="AY498"/>
  <c r="AY497" s="1"/>
  <c r="AX498"/>
  <c r="AW498"/>
  <c r="AV498"/>
  <c r="AV497" s="1"/>
  <c r="AU498"/>
  <c r="AU497" s="1"/>
  <c r="AT498"/>
  <c r="AT497" s="1"/>
  <c r="AS498"/>
  <c r="AS497" s="1"/>
  <c r="AR498"/>
  <c r="AR497" s="1"/>
  <c r="AQ498"/>
  <c r="AX497"/>
  <c r="AW497"/>
  <c r="AV448"/>
  <c r="AV506" s="1"/>
  <c r="AU448"/>
  <c r="AU506" s="1"/>
  <c r="AT448"/>
  <c r="AT506" s="1"/>
  <c r="AS448"/>
  <c r="AS506" s="1"/>
  <c r="AR448"/>
  <c r="AR506" s="1"/>
  <c r="AQ448"/>
  <c r="AQ506" s="1"/>
  <c r="AP448"/>
  <c r="AP506" s="1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E446"/>
  <c r="AD446"/>
  <c r="AC446"/>
  <c r="AB446"/>
  <c r="AA446"/>
  <c r="Z446"/>
  <c r="Y446"/>
  <c r="X446"/>
  <c r="W446"/>
  <c r="V446"/>
  <c r="U446"/>
  <c r="T446"/>
  <c r="AW436"/>
  <c r="AV436"/>
  <c r="AZ390"/>
  <c r="AY390"/>
  <c r="AX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AZ387"/>
  <c r="AZ386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T386"/>
  <c r="AZ385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AW384"/>
  <c r="AV384"/>
  <c r="AW378"/>
  <c r="AV378"/>
  <c r="AZ370"/>
  <c r="AY370"/>
  <c r="AX370"/>
  <c r="AW370"/>
  <c r="AV370"/>
  <c r="AU370"/>
  <c r="AT370"/>
  <c r="AS370"/>
  <c r="AR370"/>
  <c r="AQ370"/>
  <c r="AP370"/>
  <c r="AZ369"/>
  <c r="AY369"/>
  <c r="AX369"/>
  <c r="AW369"/>
  <c r="AV369"/>
  <c r="AU369"/>
  <c r="AT369"/>
  <c r="AS369"/>
  <c r="AR369"/>
  <c r="AQ369"/>
  <c r="AP369"/>
  <c r="AZ368"/>
  <c r="AY368"/>
  <c r="AX368"/>
  <c r="AW368"/>
  <c r="AV368"/>
  <c r="AU368"/>
  <c r="AT368"/>
  <c r="AS368"/>
  <c r="AR368"/>
  <c r="AQ368"/>
  <c r="AP368"/>
  <c r="AZ367"/>
  <c r="AY367"/>
  <c r="AX367"/>
  <c r="AW367"/>
  <c r="AV367"/>
  <c r="AU367"/>
  <c r="AT367"/>
  <c r="AS367"/>
  <c r="AR367"/>
  <c r="AQ367"/>
  <c r="AP367"/>
  <c r="AZ366"/>
  <c r="AY366"/>
  <c r="AX366"/>
  <c r="AW366"/>
  <c r="AV366"/>
  <c r="AU366"/>
  <c r="AT366"/>
  <c r="AS366"/>
  <c r="AR366"/>
  <c r="AQ366"/>
  <c r="AP366"/>
  <c r="AY365"/>
  <c r="AX365"/>
  <c r="AW365"/>
  <c r="AZ364"/>
  <c r="AY364"/>
  <c r="AX364"/>
  <c r="AV364"/>
  <c r="AZ363"/>
  <c r="AY363"/>
  <c r="AX363"/>
  <c r="AV363"/>
  <c r="AQ363"/>
  <c r="AZ362"/>
  <c r="AY362"/>
  <c r="AX362"/>
  <c r="AW362"/>
  <c r="AV362"/>
  <c r="AU362"/>
  <c r="AT362"/>
  <c r="AS362"/>
  <c r="AR362"/>
  <c r="AQ362"/>
  <c r="AP362"/>
  <c r="AZ361"/>
  <c r="AY361"/>
  <c r="AX361"/>
  <c r="AW361"/>
  <c r="AV361"/>
  <c r="AU361"/>
  <c r="AT361"/>
  <c r="AS361"/>
  <c r="AR361"/>
  <c r="AQ361"/>
  <c r="AP361"/>
  <c r="AY360"/>
  <c r="AX360"/>
  <c r="AW360"/>
  <c r="AV360"/>
  <c r="AU360"/>
  <c r="AT360"/>
  <c r="AS360"/>
  <c r="AR360"/>
  <c r="AQ360"/>
  <c r="AP360"/>
  <c r="AZ359"/>
  <c r="AY359"/>
  <c r="AX359"/>
  <c r="AW359"/>
  <c r="AV359"/>
  <c r="AU359"/>
  <c r="AT359"/>
  <c r="AS359"/>
  <c r="AR359"/>
  <c r="AQ359"/>
  <c r="AP359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AZ354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AY353"/>
  <c r="AX353"/>
  <c r="AW353"/>
  <c r="AB353"/>
  <c r="AA353"/>
  <c r="Z353"/>
  <c r="Y353"/>
  <c r="X353"/>
  <c r="W353"/>
  <c r="V353"/>
  <c r="U353"/>
  <c r="T353"/>
  <c r="AZ352"/>
  <c r="AY352"/>
  <c r="AX352"/>
  <c r="AV352"/>
  <c r="AA352"/>
  <c r="Z352"/>
  <c r="Y352"/>
  <c r="X352"/>
  <c r="W352"/>
  <c r="V352"/>
  <c r="U352"/>
  <c r="T352"/>
  <c r="AZ351"/>
  <c r="AY351"/>
  <c r="AX351"/>
  <c r="AV351"/>
  <c r="AQ351"/>
  <c r="AA351"/>
  <c r="Z351"/>
  <c r="Y351"/>
  <c r="X351"/>
  <c r="W351"/>
  <c r="V351"/>
  <c r="U351"/>
  <c r="T351"/>
  <c r="AZ350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AZ349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AZ341"/>
  <c r="AV341"/>
  <c r="AV365" s="1"/>
  <c r="AU341"/>
  <c r="AU353" s="1"/>
  <c r="AT341"/>
  <c r="AT365" s="1"/>
  <c r="AS341"/>
  <c r="AS353" s="1"/>
  <c r="AR341"/>
  <c r="AR365" s="1"/>
  <c r="AQ341"/>
  <c r="AQ353" s="1"/>
  <c r="AP341"/>
  <c r="AP365" s="1"/>
  <c r="AO341"/>
  <c r="AO353" s="1"/>
  <c r="AN341"/>
  <c r="AN353" s="1"/>
  <c r="AM341"/>
  <c r="AM353" s="1"/>
  <c r="AL341"/>
  <c r="AL353" s="1"/>
  <c r="AK341"/>
  <c r="AK353" s="1"/>
  <c r="AJ341"/>
  <c r="AJ353" s="1"/>
  <c r="AI341"/>
  <c r="AI353" s="1"/>
  <c r="AH341"/>
  <c r="AH353" s="1"/>
  <c r="AG341"/>
  <c r="AG353" s="1"/>
  <c r="AF341"/>
  <c r="AF353" s="1"/>
  <c r="AE341"/>
  <c r="AE353" s="1"/>
  <c r="AD341"/>
  <c r="AD353" s="1"/>
  <c r="AC341"/>
  <c r="AC353" s="1"/>
  <c r="AK340"/>
  <c r="AK352" s="1"/>
  <c r="AI340"/>
  <c r="AI352" s="1"/>
  <c r="AT339"/>
  <c r="AT363" s="1"/>
  <c r="AL339"/>
  <c r="AL351" s="1"/>
  <c r="AK339"/>
  <c r="AK351" s="1"/>
  <c r="AJ339"/>
  <c r="AJ351" s="1"/>
  <c r="AH339"/>
  <c r="AH351" s="1"/>
  <c r="AG334"/>
  <c r="AY331"/>
  <c r="AX331"/>
  <c r="AZ318"/>
  <c r="AT318"/>
  <c r="AT334" s="1"/>
  <c r="AL318"/>
  <c r="AL334" s="1"/>
  <c r="AK318"/>
  <c r="AK334" s="1"/>
  <c r="AJ318"/>
  <c r="AJ334" s="1"/>
  <c r="AI318"/>
  <c r="AI334" s="1"/>
  <c r="AW317"/>
  <c r="AW340" s="1"/>
  <c r="AV317"/>
  <c r="AU317"/>
  <c r="AU340" s="1"/>
  <c r="AT317"/>
  <c r="AT340" s="1"/>
  <c r="AS317"/>
  <c r="AS340" s="1"/>
  <c r="AR317"/>
  <c r="AR340" s="1"/>
  <c r="AQ317"/>
  <c r="AQ340" s="1"/>
  <c r="AP317"/>
  <c r="AP340" s="1"/>
  <c r="AO317"/>
  <c r="AO340" s="1"/>
  <c r="AO364" s="1"/>
  <c r="AN317"/>
  <c r="AN340" s="1"/>
  <c r="AN352" s="1"/>
  <c r="AM317"/>
  <c r="AM340" s="1"/>
  <c r="AM352" s="1"/>
  <c r="AW316"/>
  <c r="AW339" s="1"/>
  <c r="AV316"/>
  <c r="AU316"/>
  <c r="AU339" s="1"/>
  <c r="AS316"/>
  <c r="AS339" s="1"/>
  <c r="AR316"/>
  <c r="AR339" s="1"/>
  <c r="AQ316"/>
  <c r="AP316"/>
  <c r="AP339" s="1"/>
  <c r="AO316"/>
  <c r="AO339" s="1"/>
  <c r="AO363" s="1"/>
  <c r="AN316"/>
  <c r="AN339" s="1"/>
  <c r="AN351" s="1"/>
  <c r="AM316"/>
  <c r="AM339" s="1"/>
  <c r="AM351" s="1"/>
  <c r="AV315"/>
  <c r="AV318" s="1"/>
  <c r="AV334" s="1"/>
  <c r="AU315"/>
  <c r="AU318" s="1"/>
  <c r="AU334" s="1"/>
  <c r="AS315"/>
  <c r="AS318" s="1"/>
  <c r="AS334" s="1"/>
  <c r="AR315"/>
  <c r="AR318" s="1"/>
  <c r="AR334" s="1"/>
  <c r="AQ315"/>
  <c r="AQ318" s="1"/>
  <c r="AQ334" s="1"/>
  <c r="AP315"/>
  <c r="AP318" s="1"/>
  <c r="AP334" s="1"/>
  <c r="AO315"/>
  <c r="AO318" s="1"/>
  <c r="AO334" s="1"/>
  <c r="AN315"/>
  <c r="AN318" s="1"/>
  <c r="AN334" s="1"/>
  <c r="AM315"/>
  <c r="AM318" s="1"/>
  <c r="AM334" s="1"/>
  <c r="AZ295"/>
  <c r="AY295"/>
  <c r="AX295"/>
  <c r="AW295"/>
  <c r="AW311" s="1"/>
  <c r="AV295"/>
  <c r="AV311" s="1"/>
  <c r="AU295"/>
  <c r="AW282"/>
  <c r="AH282"/>
  <c r="AF282"/>
  <c r="AD282"/>
  <c r="AV280"/>
  <c r="AU280"/>
  <c r="AT280"/>
  <c r="AS280"/>
  <c r="AR280"/>
  <c r="AQ280"/>
  <c r="AP280"/>
  <c r="AO280"/>
  <c r="AN280"/>
  <c r="AV279"/>
  <c r="AU279"/>
  <c r="AT279"/>
  <c r="AS279"/>
  <c r="AR279"/>
  <c r="AQ279"/>
  <c r="AP279"/>
  <c r="AO279"/>
  <c r="AN279"/>
  <c r="AV278"/>
  <c r="AU278"/>
  <c r="AT278"/>
  <c r="AS278"/>
  <c r="AR278"/>
  <c r="AQ278"/>
  <c r="AP278"/>
  <c r="AO278"/>
  <c r="AN278"/>
  <c r="AM278"/>
  <c r="AV277"/>
  <c r="AU277"/>
  <c r="AT277"/>
  <c r="AS277"/>
  <c r="AR277"/>
  <c r="AQ277"/>
  <c r="AP277"/>
  <c r="AO277"/>
  <c r="AN277"/>
  <c r="AM277"/>
  <c r="AL277"/>
  <c r="AK277"/>
  <c r="AR275"/>
  <c r="AQ275"/>
  <c r="AP275"/>
  <c r="AO275"/>
  <c r="AN275"/>
  <c r="AM275"/>
  <c r="AK275"/>
  <c r="AJ275"/>
  <c r="AR274"/>
  <c r="AQ274"/>
  <c r="AP274"/>
  <c r="AO274"/>
  <c r="AN274"/>
  <c r="AM274"/>
  <c r="AL274"/>
  <c r="AK274"/>
  <c r="AJ274"/>
  <c r="AV273"/>
  <c r="AU273"/>
  <c r="AT273"/>
  <c r="AS273"/>
  <c r="AR273"/>
  <c r="AQ273"/>
  <c r="AP273"/>
  <c r="AO273"/>
  <c r="AN273"/>
  <c r="AM273"/>
  <c r="AV272"/>
  <c r="AU272"/>
  <c r="AT272"/>
  <c r="AS272"/>
  <c r="AR272"/>
  <c r="AV271"/>
  <c r="AU271"/>
  <c r="AT271"/>
  <c r="AS271"/>
  <c r="AR271"/>
  <c r="AV270"/>
  <c r="AU270"/>
  <c r="AT270"/>
  <c r="AS270"/>
  <c r="AR270"/>
  <c r="AQ270"/>
  <c r="AP270"/>
  <c r="AO270"/>
  <c r="AN270"/>
  <c r="AM270"/>
  <c r="AV269"/>
  <c r="AU269"/>
  <c r="AT269"/>
  <c r="AS269"/>
  <c r="AR269"/>
  <c r="AQ269"/>
  <c r="AP269"/>
  <c r="AO269"/>
  <c r="AN269"/>
  <c r="AM269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AK223"/>
  <c r="AJ223"/>
  <c r="AI223"/>
  <c r="AH223"/>
  <c r="AG223"/>
  <c r="AF223"/>
  <c r="AE223"/>
  <c r="AD223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AY194"/>
  <c r="AX194"/>
  <c r="AX195" s="1"/>
  <c r="AW194"/>
  <c r="AW195" s="1"/>
  <c r="AV193"/>
  <c r="AV194" s="1"/>
  <c r="AV195" s="1"/>
  <c r="AU193"/>
  <c r="AT193"/>
  <c r="AT194" s="1"/>
  <c r="AT195" s="1"/>
  <c r="AS193"/>
  <c r="AR193"/>
  <c r="AR194" s="1"/>
  <c r="AR195" s="1"/>
  <c r="AQ193"/>
  <c r="AP193"/>
  <c r="AP194" s="1"/>
  <c r="AP195" s="1"/>
  <c r="AO193"/>
  <c r="AN193"/>
  <c r="AN194" s="1"/>
  <c r="AN195" s="1"/>
  <c r="AM193"/>
  <c r="AL193"/>
  <c r="AL194" s="1"/>
  <c r="AL195" s="1"/>
  <c r="AK193"/>
  <c r="AJ193"/>
  <c r="AJ194" s="1"/>
  <c r="AJ195" s="1"/>
  <c r="AI193"/>
  <c r="AH193"/>
  <c r="AH194" s="1"/>
  <c r="AH195" s="1"/>
  <c r="AG193"/>
  <c r="AF193"/>
  <c r="AF194" s="1"/>
  <c r="AF195" s="1"/>
  <c r="AE193"/>
  <c r="AD193"/>
  <c r="AD194" s="1"/>
  <c r="AD195" s="1"/>
  <c r="AC193"/>
  <c r="AB193"/>
  <c r="AB194" s="1"/>
  <c r="AB195" s="1"/>
  <c r="AA193"/>
  <c r="AA194" s="1"/>
  <c r="AA195" s="1"/>
  <c r="Z193"/>
  <c r="Z194" s="1"/>
  <c r="Z195" s="1"/>
  <c r="Y193"/>
  <c r="Y194" s="1"/>
  <c r="Y195" s="1"/>
  <c r="X193"/>
  <c r="X194" s="1"/>
  <c r="X195" s="1"/>
  <c r="W193"/>
  <c r="W194" s="1"/>
  <c r="W195" s="1"/>
  <c r="V193"/>
  <c r="V194" s="1"/>
  <c r="V195" s="1"/>
  <c r="U193"/>
  <c r="U194" s="1"/>
  <c r="U195" s="1"/>
  <c r="T193"/>
  <c r="T194" s="1"/>
  <c r="T195" s="1"/>
  <c r="S193"/>
  <c r="R193"/>
  <c r="Q193"/>
  <c r="P193"/>
  <c r="O193"/>
  <c r="N193"/>
  <c r="M193"/>
  <c r="L193"/>
  <c r="K193"/>
  <c r="J193"/>
  <c r="I193"/>
  <c r="H193"/>
  <c r="G193"/>
  <c r="F193"/>
  <c r="E193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V88"/>
  <c r="AU88"/>
  <c r="AT88"/>
  <c r="AS88"/>
  <c r="AR88"/>
  <c r="AP88"/>
  <c r="AO88"/>
  <c r="AN88"/>
  <c r="AM88"/>
  <c r="AL88"/>
  <c r="AK88"/>
  <c r="AJ88"/>
  <c r="AI88"/>
  <c r="AH88"/>
  <c r="AG88"/>
  <c r="AF88"/>
  <c r="AE88"/>
  <c r="AD88"/>
  <c r="AC88"/>
  <c r="AX58"/>
  <c r="AW58"/>
  <c r="AS40"/>
  <c r="AR40"/>
  <c r="AP40"/>
  <c r="AO40"/>
  <c r="AN40"/>
  <c r="AM40"/>
  <c r="AK40"/>
  <c r="AX33"/>
  <c r="AS33"/>
  <c r="AR33"/>
  <c r="AP33"/>
  <c r="AO33"/>
  <c r="AN33"/>
  <c r="AM33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T29"/>
  <c r="AS29"/>
  <c r="AR29"/>
  <c r="AQ29"/>
  <c r="AP29"/>
  <c r="AO29"/>
  <c r="AN29"/>
  <c r="AM29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O27"/>
  <c r="AN27"/>
  <c r="AM27"/>
  <c r="AL27"/>
  <c r="AK27"/>
  <c r="AJ27"/>
  <c r="AI27"/>
  <c r="AH27"/>
  <c r="AG27"/>
  <c r="AF27"/>
  <c r="AE27"/>
  <c r="AT26"/>
  <c r="AS26"/>
  <c r="AR26"/>
  <c r="AQ26"/>
  <c r="AP26"/>
  <c r="AO26"/>
  <c r="AN26"/>
  <c r="AM26"/>
  <c r="AL26"/>
  <c r="AK26"/>
  <c r="AT25"/>
  <c r="AS25"/>
  <c r="AR25"/>
  <c r="AT24"/>
  <c r="AS24"/>
  <c r="AR24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W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W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W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W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W8"/>
  <c r="AW7" s="1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X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U5"/>
  <c r="AT5"/>
  <c r="AS5"/>
  <c r="AR5"/>
  <c r="AP5"/>
  <c r="AO5"/>
  <c r="AN5"/>
  <c r="AM5"/>
  <c r="AP282" l="1"/>
  <c r="AT282"/>
  <c r="AG282"/>
  <c r="AN282"/>
  <c r="AR282"/>
  <c r="AV282"/>
  <c r="AZ365"/>
  <c r="AD7"/>
  <c r="AF7"/>
  <c r="AH7"/>
  <c r="AJ7"/>
  <c r="AL7"/>
  <c r="AN7"/>
  <c r="AP7"/>
  <c r="AC282"/>
  <c r="AR7"/>
  <c r="AT7"/>
  <c r="AC7"/>
  <c r="AE7"/>
  <c r="AG7"/>
  <c r="AI7"/>
  <c r="AK7"/>
  <c r="AM7"/>
  <c r="AS7"/>
  <c r="AO365"/>
  <c r="AK282"/>
  <c r="AO7"/>
  <c r="AW390"/>
  <c r="AM282"/>
  <c r="AO282"/>
  <c r="AQ282"/>
  <c r="AS282"/>
  <c r="AU282"/>
  <c r="AJ282"/>
  <c r="AL282"/>
  <c r="AV390"/>
  <c r="AX606"/>
  <c r="AP363"/>
  <c r="AP351"/>
  <c r="AR363"/>
  <c r="AR351"/>
  <c r="AU351"/>
  <c r="AU363"/>
  <c r="AW351"/>
  <c r="AW363"/>
  <c r="AP364"/>
  <c r="AP352"/>
  <c r="AR364"/>
  <c r="AR352"/>
  <c r="AT364"/>
  <c r="AT352"/>
  <c r="AO351"/>
  <c r="AS351"/>
  <c r="AS363"/>
  <c r="AO352"/>
  <c r="AQ364"/>
  <c r="AQ352"/>
  <c r="AS364"/>
  <c r="AS352"/>
  <c r="AU364"/>
  <c r="AU352"/>
  <c r="AW364"/>
  <c r="AW352"/>
  <c r="AT351"/>
  <c r="AP353"/>
  <c r="AR353"/>
  <c r="AT353"/>
  <c r="AV353"/>
  <c r="AZ353"/>
  <c r="AQ365"/>
  <c r="AS365"/>
  <c r="AU365"/>
  <c r="AC194"/>
  <c r="AC195" s="1"/>
  <c r="AE194"/>
  <c r="AE195" s="1"/>
  <c r="AG194"/>
  <c r="AG195" s="1"/>
  <c r="AI194"/>
  <c r="AI195" s="1"/>
  <c r="AK194"/>
  <c r="AK195" s="1"/>
  <c r="AM194"/>
  <c r="AM195" s="1"/>
  <c r="AO194"/>
  <c r="AO195" s="1"/>
  <c r="AQ194"/>
  <c r="AQ195" s="1"/>
  <c r="AS194"/>
  <c r="AS195" s="1"/>
  <c r="AU194"/>
  <c r="AU195" s="1"/>
</calcChain>
</file>

<file path=xl/comments1.xml><?xml version="1.0" encoding="utf-8"?>
<comments xmlns="http://schemas.openxmlformats.org/spreadsheetml/2006/main">
  <authors>
    <author xml:space="preserve"> </author>
    <author>loupy</author>
    <author>石塚辰郎</author>
    <author>石塚憲子</author>
  </authors>
  <commentList>
    <comment ref="B1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各年度決算書より</t>
        </r>
      </text>
    </comment>
    <comment ref="C18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Ｈ１６まで
日野市学校整備基金</t>
        </r>
      </text>
    </comment>
    <comment ref="AN465" authorId="1">
      <text>
        <r>
          <rPr>
            <b/>
            <sz val="9"/>
            <color indexed="81"/>
            <rFont val="ＭＳ Ｐゴシック"/>
            <family val="3"/>
            <charset val="128"/>
          </rPr>
          <t>loupy:</t>
        </r>
        <r>
          <rPr>
            <sz val="9"/>
            <color indexed="81"/>
            <rFont val="ＭＳ Ｐゴシック"/>
            <family val="3"/>
            <charset val="128"/>
          </rPr>
          <t xml:space="preserve">
数字の一部欠落</t>
        </r>
      </text>
    </comment>
    <comment ref="AV565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老人保健拠出金
</t>
        </r>
      </text>
    </comment>
    <comment ref="AV592" authorId="3">
      <text>
        <r>
          <rPr>
            <b/>
            <sz val="9"/>
            <color indexed="81"/>
            <rFont val="ＭＳ Ｐゴシック"/>
            <family val="3"/>
            <charset val="128"/>
          </rPr>
          <t>石塚憲子:</t>
        </r>
        <r>
          <rPr>
            <sz val="9"/>
            <color indexed="81"/>
            <rFont val="ＭＳ Ｐゴシック"/>
            <family val="3"/>
            <charset val="128"/>
          </rPr>
          <t xml:space="preserve">
見込み</t>
        </r>
      </text>
    </comment>
    <comment ref="AQ613" authorId="1">
      <text>
        <r>
          <rPr>
            <b/>
            <sz val="9"/>
            <color indexed="81"/>
            <rFont val="ＭＳ Ｐゴシック"/>
            <family val="3"/>
            <charset val="128"/>
          </rPr>
          <t>loupy:</t>
        </r>
        <r>
          <rPr>
            <sz val="9"/>
            <color indexed="81"/>
            <rFont val="ＭＳ Ｐゴシック"/>
            <family val="3"/>
            <charset val="128"/>
          </rPr>
          <t xml:space="preserve">
暫定・要調査</t>
        </r>
      </text>
    </comment>
    <comment ref="AT613" authorId="1">
      <text>
        <r>
          <rPr>
            <b/>
            <sz val="9"/>
            <color indexed="81"/>
            <rFont val="ＭＳ Ｐゴシック"/>
            <family val="3"/>
            <charset val="128"/>
          </rPr>
          <t>要調査</t>
        </r>
      </text>
    </comment>
    <comment ref="BA689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この年から外国人含む</t>
        </r>
      </text>
    </comment>
    <comment ref="AW72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この年から経済センサス
</t>
        </r>
      </text>
    </comment>
    <comment ref="AS731" authorId="2">
      <text>
        <r>
          <rPr>
            <b/>
            <sz val="9"/>
            <color indexed="81"/>
            <rFont val="ＭＳ Ｐゴシック"/>
            <family val="3"/>
            <charset val="128"/>
          </rPr>
          <t>家族経営体の数字</t>
        </r>
      </text>
    </comment>
    <comment ref="C754" authorId="0">
      <text>
        <r>
          <rPr>
            <b/>
            <sz val="9"/>
            <color indexed="81"/>
            <rFont val="ＭＳ Ｐゴシック"/>
            <family val="3"/>
            <charset val="128"/>
          </rPr>
          <t>7/1
　統計日野</t>
        </r>
      </text>
    </comment>
    <comment ref="C78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手帳保持数</t>
        </r>
      </text>
    </comment>
    <comment ref="C791" authorId="3">
      <text>
        <r>
          <rPr>
            <b/>
            <sz val="9"/>
            <color indexed="81"/>
            <rFont val="ＭＳ Ｐゴシック"/>
            <family val="3"/>
            <charset val="128"/>
          </rPr>
          <t>愛の手帳保持者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903" authorId="2">
      <text>
        <r>
          <rPr>
            <b/>
            <sz val="9"/>
            <color indexed="81"/>
            <rFont val="ＭＳ Ｐゴシック"/>
            <family val="3"/>
            <charset val="128"/>
          </rPr>
          <t>石塚辰郎:</t>
        </r>
        <r>
          <rPr>
            <sz val="9"/>
            <color indexed="81"/>
            <rFont val="ＭＳ Ｐゴシック"/>
            <family val="3"/>
            <charset val="128"/>
          </rPr>
          <t xml:space="preserve">
見込み</t>
        </r>
      </text>
    </comment>
  </commentList>
</comments>
</file>

<file path=xl/sharedStrings.xml><?xml version="1.0" encoding="utf-8"?>
<sst xmlns="http://schemas.openxmlformats.org/spreadsheetml/2006/main" count="1255" uniqueCount="773">
  <si>
    <t>千円</t>
    <rPh sb="0" eb="2">
      <t>センエン</t>
    </rPh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</si>
  <si>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</si>
  <si>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</si>
  <si>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</si>
  <si>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</si>
  <si>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</si>
  <si>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昭和50</t>
    <rPh sb="0" eb="2">
      <t>ショウワ</t>
    </rPh>
    <phoneticPr fontId="3"/>
  </si>
  <si>
    <t>昭和51</t>
    <rPh sb="0" eb="2">
      <t>ショウワ</t>
    </rPh>
    <phoneticPr fontId="3"/>
  </si>
  <si>
    <t>昭和52</t>
    <rPh sb="0" eb="2">
      <t>ショウワ</t>
    </rPh>
    <phoneticPr fontId="3"/>
  </si>
  <si>
    <t>昭和53</t>
    <rPh sb="0" eb="2">
      <t>ショウワ</t>
    </rPh>
    <phoneticPr fontId="3"/>
  </si>
  <si>
    <t>昭和54</t>
    <rPh sb="0" eb="2">
      <t>ショウワ</t>
    </rPh>
    <phoneticPr fontId="3"/>
  </si>
  <si>
    <t>昭和55</t>
    <rPh sb="0" eb="2">
      <t>ショウワ</t>
    </rPh>
    <phoneticPr fontId="3"/>
  </si>
  <si>
    <t>昭和56</t>
    <rPh sb="0" eb="2">
      <t>ショウワ</t>
    </rPh>
    <phoneticPr fontId="3"/>
  </si>
  <si>
    <t>昭和57</t>
    <rPh sb="0" eb="2">
      <t>ショウワ</t>
    </rPh>
    <phoneticPr fontId="3"/>
  </si>
  <si>
    <t>昭和58</t>
    <rPh sb="0" eb="2">
      <t>ショウワ</t>
    </rPh>
    <phoneticPr fontId="3"/>
  </si>
  <si>
    <t>昭和59</t>
    <rPh sb="0" eb="2">
      <t>ショウワ</t>
    </rPh>
    <phoneticPr fontId="3"/>
  </si>
  <si>
    <t>昭和60</t>
    <rPh sb="0" eb="2">
      <t>ショウワ</t>
    </rPh>
    <phoneticPr fontId="3"/>
  </si>
  <si>
    <t>昭和61</t>
    <rPh sb="0" eb="2">
      <t>ショウワ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</si>
  <si>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</si>
  <si>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</si>
  <si>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平成１</t>
    <rPh sb="0" eb="2">
      <t>ヘイセイ</t>
    </rPh>
    <phoneticPr fontId="3"/>
  </si>
  <si>
    <t>平成2</t>
    <rPh sb="0" eb="2">
      <t>ヘイセイ</t>
    </rPh>
    <phoneticPr fontId="3"/>
  </si>
  <si>
    <t>平成3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</si>
  <si>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</si>
  <si>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</si>
  <si>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</si>
  <si>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</si>
  <si>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</si>
  <si>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</si>
  <si>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</si>
  <si>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</si>
  <si>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</si>
  <si>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</si>
  <si>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</si>
  <si>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</si>
  <si>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</si>
  <si>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</si>
  <si>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</si>
  <si>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</si>
  <si>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</si>
  <si>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</si>
  <si>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</si>
  <si>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市税</t>
    <rPh sb="0" eb="2">
      <t>シゼイ</t>
    </rPh>
    <phoneticPr fontId="3"/>
  </si>
  <si>
    <t>市民税</t>
    <rPh sb="0" eb="3">
      <t>シミンゼイ</t>
    </rPh>
    <phoneticPr fontId="3"/>
  </si>
  <si>
    <t>市民税個人</t>
    <rPh sb="0" eb="3">
      <t>シミンゼイ</t>
    </rPh>
    <rPh sb="3" eb="5">
      <t>コジン</t>
    </rPh>
    <phoneticPr fontId="3"/>
  </si>
  <si>
    <t>市民税法人</t>
    <rPh sb="0" eb="3">
      <t>シミンゼイ</t>
    </rPh>
    <rPh sb="3" eb="5">
      <t>ホウジン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</si>
  <si>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</si>
  <si>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軽自動車税</t>
    <rPh sb="0" eb="4">
      <t>ケイジドウシャ</t>
    </rPh>
    <rPh sb="4" eb="5">
      <t>ゼイ</t>
    </rPh>
    <phoneticPr fontId="3"/>
  </si>
  <si>
    <t>市たばこ税</t>
    <rPh sb="0" eb="1">
      <t>シ</t>
    </rPh>
    <rPh sb="4" eb="5">
      <t>ゼイ</t>
    </rPh>
    <phoneticPr fontId="3"/>
  </si>
  <si>
    <t>ガス税</t>
    <rPh sb="2" eb="3">
      <t>ゼイ</t>
    </rPh>
    <phoneticPr fontId="3"/>
  </si>
  <si>
    <t>電気税</t>
    <rPh sb="0" eb="3">
      <t>デンキゼイ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</si>
  <si>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</si>
  <si>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</si>
  <si>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</si>
  <si>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所得譲与税</t>
    <rPh sb="0" eb="2">
      <t>ショトク</t>
    </rPh>
    <rPh sb="2" eb="4">
      <t>ジョウヨ</t>
    </rPh>
    <rPh sb="4" eb="5">
      <t>ゼイ</t>
    </rPh>
    <phoneticPr fontId="3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</si>
  <si>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</si>
  <si>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3"/>
  </si>
  <si>
    <t>消費譲与税</t>
    <rPh sb="0" eb="2">
      <t>ショウヒ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</si>
  <si>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</si>
  <si>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</si>
  <si>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</si>
  <si>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</si>
  <si>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ゴルフ場交付金</t>
    <rPh sb="3" eb="4">
      <t>ジョウ</t>
    </rPh>
    <rPh sb="4" eb="7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</si>
  <si>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</si>
  <si>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</si>
  <si>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</si>
  <si>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</si>
  <si>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</si>
  <si>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</si>
  <si>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</si>
  <si>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</si>
  <si>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</si>
  <si>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</si>
  <si>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都道府県支出金</t>
    <rPh sb="0" eb="4">
      <t>トドウフケン</t>
    </rPh>
    <rPh sb="4" eb="7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</si>
  <si>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</si>
  <si>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</si>
  <si>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</si>
  <si>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</si>
  <si>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基金繰入金</t>
    <rPh sb="0" eb="2">
      <t>キキン</t>
    </rPh>
    <rPh sb="2" eb="4">
      <t>クリイレ</t>
    </rPh>
    <rPh sb="4" eb="5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</si>
  <si>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</si>
  <si>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</si>
  <si>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収益事業</t>
    <rPh sb="0" eb="2">
      <t>シュウエキ</t>
    </rPh>
    <rPh sb="2" eb="4">
      <t>ジギョウ</t>
    </rPh>
    <phoneticPr fontId="3"/>
  </si>
  <si>
    <t>市債</t>
    <rPh sb="0" eb="2">
      <t>シサイ</t>
    </rPh>
    <phoneticPr fontId="3"/>
  </si>
  <si>
    <t>減税補填債</t>
    <rPh sb="0" eb="2">
      <t>ゲンゼイ</t>
    </rPh>
    <rPh sb="2" eb="4">
      <t>ホテン</t>
    </rPh>
    <rPh sb="4" eb="5">
      <t>サイ</t>
    </rPh>
    <phoneticPr fontId="3"/>
  </si>
  <si>
    <t>臨時税収補填債</t>
    <rPh sb="0" eb="2">
      <t>リンジ</t>
    </rPh>
    <rPh sb="2" eb="4">
      <t>ゼイシュウ</t>
    </rPh>
    <rPh sb="4" eb="6">
      <t>ホテン</t>
    </rPh>
    <rPh sb="6" eb="7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</si>
  <si>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</si>
  <si>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減収補填債</t>
    <rPh sb="0" eb="2">
      <t>ゲンシュウ</t>
    </rPh>
    <rPh sb="2" eb="4">
      <t>ホテン</t>
    </rPh>
    <rPh sb="4" eb="5">
      <t>サイ</t>
    </rPh>
    <phoneticPr fontId="3"/>
  </si>
  <si>
    <t>歳入合計</t>
    <rPh sb="0" eb="2">
      <t>サイニュウ</t>
    </rPh>
    <rPh sb="2" eb="4">
      <t>ゴウケイ</t>
    </rPh>
    <phoneticPr fontId="2"/>
  </si>
  <si>
    <t>うち</t>
    <phoneticPr fontId="3"/>
  </si>
  <si>
    <t>一般会計決算</t>
    <rPh sb="0" eb="2">
      <t>イッパン</t>
    </rPh>
    <rPh sb="2" eb="4">
      <t>カイケイ</t>
    </rPh>
    <rPh sb="4" eb="6">
      <t>ケッサン</t>
    </rPh>
    <phoneticPr fontId="2"/>
  </si>
  <si>
    <t>歳出合計</t>
    <rPh sb="0" eb="2">
      <t>サイシュツ</t>
    </rPh>
    <rPh sb="2" eb="4">
      <t>ゴウケイ</t>
    </rPh>
    <phoneticPr fontId="3"/>
  </si>
  <si>
    <t>人件費</t>
    <rPh sb="0" eb="3">
      <t>ジンケンヒ</t>
    </rPh>
    <phoneticPr fontId="3"/>
  </si>
  <si>
    <t>職員給</t>
    <rPh sb="0" eb="2">
      <t>ショクイン</t>
    </rPh>
    <rPh sb="2" eb="3">
      <t>キュウ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</si>
  <si>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</si>
  <si>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</si>
  <si>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扶助費</t>
    <rPh sb="0" eb="3">
      <t>フジョヒ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</si>
  <si>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</si>
  <si>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普通建設事業費</t>
    <rPh sb="0" eb="2">
      <t>フツウ</t>
    </rPh>
    <rPh sb="2" eb="4">
      <t>ケンセツ</t>
    </rPh>
    <rPh sb="4" eb="7">
      <t>ジギョウヒ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</si>
  <si>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</si>
  <si>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失業対策事業費</t>
    <rPh sb="0" eb="2">
      <t>シツギョウ</t>
    </rPh>
    <rPh sb="2" eb="4">
      <t>タイサク</t>
    </rPh>
    <rPh sb="4" eb="7">
      <t>ジギョウヒ</t>
    </rPh>
    <phoneticPr fontId="3"/>
  </si>
  <si>
    <t>公債費</t>
    <rPh sb="0" eb="2">
      <t>コウサイ</t>
    </rPh>
    <rPh sb="2" eb="3">
      <t>ヒ</t>
    </rPh>
    <phoneticPr fontId="3"/>
  </si>
  <si>
    <t>繰出金</t>
    <rPh sb="0" eb="2">
      <t>クリダ</t>
    </rPh>
    <rPh sb="2" eb="3">
      <t>キン</t>
    </rPh>
    <phoneticPr fontId="3"/>
  </si>
  <si>
    <t>その他</t>
    <rPh sb="0" eb="3">
      <t>ソノタ</t>
    </rPh>
    <phoneticPr fontId="3"/>
  </si>
  <si>
    <t>目的別歳出</t>
    <rPh sb="0" eb="2">
      <t>モクテキ</t>
    </rPh>
    <rPh sb="2" eb="3">
      <t>ベツ</t>
    </rPh>
    <rPh sb="3" eb="5">
      <t>サイシュツ</t>
    </rPh>
    <phoneticPr fontId="2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</si>
  <si>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</si>
  <si>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</si>
  <si>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</si>
  <si>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社会福祉費</t>
    <rPh sb="0" eb="2">
      <t>シャカイ</t>
    </rPh>
    <rPh sb="2" eb="4">
      <t>フクシ</t>
    </rPh>
    <rPh sb="4" eb="5">
      <t>ヒ</t>
    </rPh>
    <phoneticPr fontId="3"/>
  </si>
  <si>
    <t>児童福祉費</t>
    <rPh sb="0" eb="2">
      <t>ジドウ</t>
    </rPh>
    <rPh sb="2" eb="4">
      <t>フクシ</t>
    </rPh>
    <rPh sb="4" eb="5">
      <t>ヒ</t>
    </rPh>
    <phoneticPr fontId="3"/>
  </si>
  <si>
    <t>生活保護費</t>
    <rPh sb="0" eb="2">
      <t>セイカツ</t>
    </rPh>
    <rPh sb="2" eb="4">
      <t>ホゴ</t>
    </rPh>
    <rPh sb="4" eb="5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</si>
  <si>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</si>
  <si>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</si>
  <si>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農業費</t>
    <rPh sb="0" eb="2">
      <t>ノウギョウ</t>
    </rPh>
    <rPh sb="2" eb="3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</si>
  <si>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</si>
  <si>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</si>
  <si>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</si>
  <si>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</si>
  <si>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元金</t>
    <rPh sb="0" eb="2">
      <t>ガンキン</t>
    </rPh>
    <phoneticPr fontId="3"/>
  </si>
  <si>
    <t>利子</t>
    <rPh sb="0" eb="2">
      <t>リシ</t>
    </rPh>
    <phoneticPr fontId="3"/>
  </si>
  <si>
    <t>諸支出金</t>
    <rPh sb="0" eb="1">
      <t>ショ</t>
    </rPh>
    <rPh sb="1" eb="4">
      <t>シシュツキン</t>
    </rPh>
    <phoneticPr fontId="3"/>
  </si>
  <si>
    <t>歳入計</t>
    <rPh sb="0" eb="2">
      <t>サイニュウ</t>
    </rPh>
    <rPh sb="2" eb="3">
      <t>ケイ</t>
    </rPh>
    <phoneticPr fontId="3"/>
  </si>
  <si>
    <t>使用料</t>
    <rPh sb="0" eb="2">
      <t>シヨウ</t>
    </rPh>
    <rPh sb="2" eb="3">
      <t>リョウ</t>
    </rPh>
    <phoneticPr fontId="3"/>
  </si>
  <si>
    <t>積立金</t>
    <rPh sb="0" eb="2">
      <t>ツミタテ</t>
    </rPh>
    <rPh sb="2" eb="3">
      <t>キン</t>
    </rPh>
    <phoneticPr fontId="3"/>
  </si>
  <si>
    <t>予備費</t>
    <rPh sb="0" eb="3">
      <t>ヨビヒ</t>
    </rPh>
    <phoneticPr fontId="3"/>
  </si>
  <si>
    <t>目的別</t>
    <rPh sb="0" eb="2">
      <t>モクテキ</t>
    </rPh>
    <rPh sb="2" eb="3">
      <t>ベツ</t>
    </rPh>
    <phoneticPr fontId="3"/>
  </si>
  <si>
    <t>残高</t>
    <rPh sb="0" eb="2">
      <t>ザンダカ</t>
    </rPh>
    <phoneticPr fontId="2"/>
  </si>
  <si>
    <t>市債</t>
    <rPh sb="0" eb="2">
      <t>シサイ</t>
    </rPh>
    <phoneticPr fontId="2"/>
  </si>
  <si>
    <t>一般会計予算書より</t>
    <rPh sb="0" eb="2">
      <t>イッパン</t>
    </rPh>
    <rPh sb="2" eb="4">
      <t>カイケイ</t>
    </rPh>
    <rPh sb="4" eb="7">
      <t>ヨサンショ</t>
    </rPh>
    <phoneticPr fontId="2"/>
  </si>
  <si>
    <t>各年度末</t>
    <rPh sb="0" eb="4">
      <t>カクネンドマツ</t>
    </rPh>
    <phoneticPr fontId="3"/>
  </si>
  <si>
    <t>合計</t>
    <rPh sb="0" eb="2">
      <t>ゴウケイ</t>
    </rPh>
    <phoneticPr fontId="3"/>
  </si>
  <si>
    <t>総務債</t>
    <rPh sb="0" eb="2">
      <t>ソウム</t>
    </rPh>
    <rPh sb="2" eb="3">
      <t>サイ</t>
    </rPh>
    <phoneticPr fontId="3"/>
  </si>
  <si>
    <t>民生債</t>
    <rPh sb="0" eb="2">
      <t>ミンセイ</t>
    </rPh>
    <rPh sb="2" eb="3">
      <t>サイ</t>
    </rPh>
    <phoneticPr fontId="3"/>
  </si>
  <si>
    <t>衛生債</t>
    <rPh sb="0" eb="2">
      <t>エイセイ</t>
    </rPh>
    <rPh sb="2" eb="3">
      <t>サイ</t>
    </rPh>
    <phoneticPr fontId="3"/>
  </si>
  <si>
    <t>土木債</t>
    <rPh sb="0" eb="2">
      <t>ドボク</t>
    </rPh>
    <rPh sb="2" eb="3">
      <t>サイ</t>
    </rPh>
    <phoneticPr fontId="3"/>
  </si>
  <si>
    <t>消防債</t>
    <rPh sb="0" eb="2">
      <t>ショウボウ</t>
    </rPh>
    <rPh sb="2" eb="3">
      <t>サイ</t>
    </rPh>
    <phoneticPr fontId="3"/>
  </si>
  <si>
    <t>教育債</t>
    <rPh sb="0" eb="2">
      <t>キョウイク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</si>
  <si>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</si>
  <si>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</si>
  <si>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基金</t>
    <rPh sb="0" eb="2">
      <t>キキン</t>
    </rPh>
    <phoneticPr fontId="3"/>
  </si>
  <si>
    <t>一般会計決算書より</t>
    <rPh sb="0" eb="2">
      <t>イッパン</t>
    </rPh>
    <rPh sb="2" eb="4">
      <t>カイケイ</t>
    </rPh>
    <rPh sb="4" eb="7">
      <t>ケッサンショ</t>
    </rPh>
    <phoneticPr fontId="2"/>
  </si>
  <si>
    <t>職員退職金基金</t>
    <rPh sb="0" eb="2">
      <t>ショクイン</t>
    </rPh>
    <rPh sb="2" eb="5">
      <t>タイショクキン</t>
    </rPh>
    <rPh sb="5" eb="7">
      <t>キキン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</si>
  <si>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</si>
  <si>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介護給付準備基金</t>
    <rPh sb="0" eb="2">
      <t>カイゴ</t>
    </rPh>
    <rPh sb="2" eb="4">
      <t>キュウフ</t>
    </rPh>
    <rPh sb="4" eb="6">
      <t>ジュンビ</t>
    </rPh>
    <rPh sb="6" eb="8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</si>
  <si>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</si>
  <si>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国民健康保険高額療養費貸付基金</t>
    <rPh sb="0" eb="2">
      <t>コクミン</t>
    </rPh>
    <rPh sb="2" eb="4">
      <t>ケンコウ</t>
    </rPh>
    <rPh sb="4" eb="6">
      <t>ホケン</t>
    </rPh>
    <rPh sb="6" eb="8">
      <t>コウガク</t>
    </rPh>
    <rPh sb="8" eb="11">
      <t>リョウヨウヒ</t>
    </rPh>
    <rPh sb="11" eb="13">
      <t>カシツケ</t>
    </rPh>
    <rPh sb="13" eb="15">
      <t>キキン</t>
    </rPh>
    <phoneticPr fontId="3"/>
  </si>
  <si>
    <t>介護従事者処遇改善臨時特例基金</t>
    <rPh sb="0" eb="2">
      <t>カイゴ</t>
    </rPh>
    <rPh sb="2" eb="5">
      <t>ジュウジシャ</t>
    </rPh>
    <rPh sb="5" eb="7">
      <t>ショグウ</t>
    </rPh>
    <rPh sb="7" eb="9">
      <t>カイゼン</t>
    </rPh>
    <rPh sb="9" eb="11">
      <t>リンジ</t>
    </rPh>
    <rPh sb="11" eb="13">
      <t>トクレイ</t>
    </rPh>
    <rPh sb="13" eb="15">
      <t>キキン</t>
    </rPh>
    <phoneticPr fontId="3"/>
  </si>
  <si>
    <t>基金合計</t>
    <rPh sb="0" eb="2">
      <t>キキン</t>
    </rPh>
    <rPh sb="2" eb="4">
      <t>ゴウケイ</t>
    </rPh>
    <phoneticPr fontId="3"/>
  </si>
  <si>
    <t>普通会計決算</t>
    <rPh sb="0" eb="2">
      <t>フツウ</t>
    </rPh>
    <rPh sb="2" eb="4">
      <t>カイケイ</t>
    </rPh>
    <rPh sb="4" eb="6">
      <t>ケッサン</t>
    </rPh>
    <phoneticPr fontId="3"/>
  </si>
  <si>
    <t>決算カードより</t>
    <rPh sb="0" eb="2">
      <t>ケッサン</t>
    </rPh>
    <phoneticPr fontId="3"/>
  </si>
  <si>
    <t>人口</t>
    <rPh sb="0" eb="2">
      <t>ジンコウ</t>
    </rPh>
    <phoneticPr fontId="3"/>
  </si>
  <si>
    <t>住民基本台帳</t>
    <rPh sb="0" eb="2">
      <t>ジュウミン</t>
    </rPh>
    <rPh sb="2" eb="4">
      <t>キホン</t>
    </rPh>
    <rPh sb="4" eb="6">
      <t>ダイチョウ</t>
    </rPh>
    <phoneticPr fontId="3"/>
  </si>
  <si>
    <t>翌年３月３１日</t>
    <rPh sb="0" eb="2">
      <t>ヨクネン</t>
    </rPh>
    <rPh sb="3" eb="4">
      <t>ガツ</t>
    </rPh>
    <rPh sb="6" eb="7">
      <t>ニチ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</si>
  <si>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</si>
  <si>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収支状況</t>
    <rPh sb="0" eb="2">
      <t>シュウシ</t>
    </rPh>
    <rPh sb="2" eb="4">
      <t>ジョウキョウ</t>
    </rPh>
    <phoneticPr fontId="3"/>
  </si>
  <si>
    <t>歳入総額</t>
    <rPh sb="0" eb="2">
      <t>サイニュウ</t>
    </rPh>
    <rPh sb="2" eb="4">
      <t>ソウガク</t>
    </rPh>
    <phoneticPr fontId="3"/>
  </si>
  <si>
    <t>歳出総額</t>
    <rPh sb="0" eb="2">
      <t>サイシュツ</t>
    </rPh>
    <rPh sb="2" eb="4">
      <t>ソウガク</t>
    </rPh>
    <phoneticPr fontId="3"/>
  </si>
  <si>
    <t>歳入歳出差引額</t>
    <rPh sb="0" eb="2">
      <t>サイニュウ</t>
    </rPh>
    <rPh sb="2" eb="4">
      <t>サイシュツ</t>
    </rPh>
    <rPh sb="4" eb="5">
      <t>サ</t>
    </rPh>
    <rPh sb="5" eb="6">
      <t>ヒ</t>
    </rPh>
    <rPh sb="6" eb="7">
      <t>ガク</t>
    </rPh>
    <phoneticPr fontId="3"/>
  </si>
  <si>
    <t>翌年へ繰り越すべき財源</t>
    <rPh sb="0" eb="2">
      <t>ヨクネン</t>
    </rPh>
    <rPh sb="3" eb="4">
      <t>ク</t>
    </rPh>
    <rPh sb="5" eb="6">
      <t>コ</t>
    </rPh>
    <rPh sb="9" eb="11">
      <t>ザイゲン</t>
    </rPh>
    <phoneticPr fontId="3"/>
  </si>
  <si>
    <t>実質収支</t>
    <rPh sb="0" eb="2">
      <t>ジッシツ</t>
    </rPh>
    <rPh sb="2" eb="4">
      <t>シュウシ</t>
    </rPh>
    <phoneticPr fontId="3"/>
  </si>
  <si>
    <t>単年度収支</t>
    <rPh sb="0" eb="3">
      <t>タンネンド</t>
    </rPh>
    <rPh sb="3" eb="5">
      <t>シュウシ</t>
    </rPh>
    <phoneticPr fontId="3"/>
  </si>
  <si>
    <t>繰上償還額</t>
    <rPh sb="0" eb="2">
      <t>クリア</t>
    </rPh>
    <rPh sb="2" eb="4">
      <t>ショウカン</t>
    </rPh>
    <rPh sb="4" eb="5">
      <t>ガク</t>
    </rPh>
    <phoneticPr fontId="3"/>
  </si>
  <si>
    <t>積立金取り崩し額</t>
    <rPh sb="0" eb="2">
      <t>ツミタテ</t>
    </rPh>
    <rPh sb="2" eb="3">
      <t>キン</t>
    </rPh>
    <rPh sb="3" eb="4">
      <t>ト</t>
    </rPh>
    <rPh sb="5" eb="6">
      <t>クズ</t>
    </rPh>
    <rPh sb="7" eb="8">
      <t>ガク</t>
    </rPh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</si>
  <si>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3"/>
  </si>
  <si>
    <t>財政指標</t>
    <rPh sb="0" eb="2">
      <t>ザイセイ</t>
    </rPh>
    <rPh sb="2" eb="4">
      <t>シヒョウ</t>
    </rPh>
    <phoneticPr fontId="3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</si>
  <si>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3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</si>
  <si>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3"/>
  </si>
  <si>
    <t>標準財政規模</t>
    <rPh sb="0" eb="2">
      <t>ヒョウジュン</t>
    </rPh>
    <rPh sb="2" eb="4">
      <t>ザイセイ</t>
    </rPh>
    <rPh sb="4" eb="6">
      <t>キボ</t>
    </rPh>
    <phoneticPr fontId="3"/>
  </si>
  <si>
    <t>財政力指数</t>
    <rPh sb="0" eb="3">
      <t>ザイセイリョク</t>
    </rPh>
    <rPh sb="3" eb="5">
      <t>シスウ</t>
    </rPh>
    <phoneticPr fontId="3"/>
  </si>
  <si>
    <t>単年度</t>
    <rPh sb="0" eb="3">
      <t>タンネンド</t>
    </rPh>
    <phoneticPr fontId="3"/>
  </si>
  <si>
    <t>実質収支比率</t>
    <rPh sb="0" eb="2">
      <t>ジッシツ</t>
    </rPh>
    <rPh sb="2" eb="4">
      <t>シュウシ</t>
    </rPh>
    <rPh sb="4" eb="6">
      <t>ヒリツ</t>
    </rPh>
    <phoneticPr fontId="3"/>
  </si>
  <si>
    <t>経常一般財源等比率</t>
    <rPh sb="0" eb="2">
      <t>ケイジョウ</t>
    </rPh>
    <rPh sb="2" eb="4">
      <t>イッパン</t>
    </rPh>
    <rPh sb="4" eb="6">
      <t>ザイゲン</t>
    </rPh>
    <rPh sb="6" eb="7">
      <t>トウ</t>
    </rPh>
    <rPh sb="7" eb="9">
      <t>ヒリツ</t>
    </rPh>
    <phoneticPr fontId="3"/>
  </si>
  <si>
    <t>公債費比率</t>
    <rPh sb="0" eb="3">
      <t>コウサイヒ</t>
    </rPh>
    <rPh sb="3" eb="5">
      <t>ヒリツ</t>
    </rPh>
    <phoneticPr fontId="3"/>
  </si>
  <si>
    <t>起債制限比率</t>
    <rPh sb="0" eb="2">
      <t>キサイ</t>
    </rPh>
    <rPh sb="2" eb="4">
      <t>セイゲン</t>
    </rPh>
    <rPh sb="4" eb="6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</si>
  <si>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</si>
  <si>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公債費負担比率</t>
    <rPh sb="0" eb="3">
      <t>コウサイヒ</t>
    </rPh>
    <rPh sb="3" eb="5">
      <t>フタン</t>
    </rPh>
    <rPh sb="5" eb="7">
      <t>ヒリツ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</si>
  <si>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</si>
  <si>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含む減税補てんなど</t>
    <rPh sb="0" eb="1">
      <t>フク</t>
    </rPh>
    <rPh sb="2" eb="4">
      <t>ゲンゼイ</t>
    </rPh>
    <rPh sb="4" eb="5">
      <t>ホ</t>
    </rPh>
    <phoneticPr fontId="3"/>
  </si>
  <si>
    <t>含めず減税補填債など</t>
    <rPh sb="0" eb="1">
      <t>フク</t>
    </rPh>
    <rPh sb="3" eb="5">
      <t>ゲンゼイ</t>
    </rPh>
    <rPh sb="5" eb="7">
      <t>ホテン</t>
    </rPh>
    <rPh sb="7" eb="8">
      <t>サイ</t>
    </rPh>
    <phoneticPr fontId="3"/>
  </si>
  <si>
    <t>現債高倍率</t>
    <rPh sb="0" eb="1">
      <t>ゲン</t>
    </rPh>
    <rPh sb="1" eb="2">
      <t>サイ</t>
    </rPh>
    <rPh sb="2" eb="3">
      <t>コウ</t>
    </rPh>
    <rPh sb="3" eb="5">
      <t>バイリツ</t>
    </rPh>
    <phoneticPr fontId="3"/>
  </si>
  <si>
    <t>地方債残高</t>
    <rPh sb="0" eb="3">
      <t>チホウサイ</t>
    </rPh>
    <rPh sb="3" eb="5">
      <t>ザンダカ</t>
    </rPh>
    <phoneticPr fontId="3"/>
  </si>
  <si>
    <t>債務負担行為限度額</t>
    <rPh sb="0" eb="2">
      <t>サイム</t>
    </rPh>
    <rPh sb="2" eb="4">
      <t>フタン</t>
    </rPh>
    <rPh sb="4" eb="6">
      <t>コウイ</t>
    </rPh>
    <rPh sb="6" eb="8">
      <t>ゲンド</t>
    </rPh>
    <rPh sb="8" eb="9">
      <t>ガク</t>
    </rPh>
    <phoneticPr fontId="3"/>
  </si>
  <si>
    <t>積立金残高</t>
    <rPh sb="0" eb="2">
      <t>ツミタテ</t>
    </rPh>
    <rPh sb="2" eb="3">
      <t>キン</t>
    </rPh>
    <rPh sb="3" eb="5">
      <t>ザンダカ</t>
    </rPh>
    <phoneticPr fontId="3"/>
  </si>
  <si>
    <t>実質債務残高比率</t>
    <rPh sb="0" eb="2">
      <t>ジッシツ</t>
    </rPh>
    <rPh sb="2" eb="4">
      <t>サイム</t>
    </rPh>
    <rPh sb="4" eb="6">
      <t>ザンダカ</t>
    </rPh>
    <rPh sb="6" eb="8">
      <t>ヒリツ</t>
    </rPh>
    <phoneticPr fontId="3"/>
  </si>
  <si>
    <t>　　健全化判断比率</t>
    <rPh sb="2" eb="5">
      <t>ケンゼンカ</t>
    </rPh>
    <rPh sb="5" eb="7">
      <t>ハンダン</t>
    </rPh>
    <rPh sb="7" eb="9">
      <t>ヒリツ</t>
    </rPh>
    <phoneticPr fontId="3"/>
  </si>
  <si>
    <t>実質赤字比率</t>
    <rPh sb="0" eb="2">
      <t>ジッシツ</t>
    </rPh>
    <rPh sb="2" eb="4">
      <t>アカジ</t>
    </rPh>
    <rPh sb="4" eb="6">
      <t>ヒリツ</t>
    </rPh>
    <phoneticPr fontId="3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</si>
  <si>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3"/>
  </si>
  <si>
    <t>将来負担比率</t>
    <rPh sb="0" eb="2">
      <t>ショウライ</t>
    </rPh>
    <rPh sb="2" eb="4">
      <t>フタン</t>
    </rPh>
    <rPh sb="4" eb="6">
      <t>ヒリツ</t>
    </rPh>
    <phoneticPr fontId="3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</si>
  <si>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3"/>
  </si>
  <si>
    <t>積立金取崩額</t>
    <rPh sb="0" eb="2">
      <t>ツミタテ</t>
    </rPh>
    <rPh sb="2" eb="3">
      <t>キン</t>
    </rPh>
    <rPh sb="3" eb="4">
      <t>ト</t>
    </rPh>
    <rPh sb="4" eb="5">
      <t>クズ</t>
    </rPh>
    <rPh sb="5" eb="6">
      <t>ガク</t>
    </rPh>
    <phoneticPr fontId="3"/>
  </si>
  <si>
    <t>収益事業収入金</t>
    <rPh sb="0" eb="2">
      <t>シュウエキ</t>
    </rPh>
    <rPh sb="2" eb="4">
      <t>ジギョウ</t>
    </rPh>
    <rPh sb="4" eb="7">
      <t>シュウニュウキン</t>
    </rPh>
    <phoneticPr fontId="3"/>
  </si>
  <si>
    <t>歳入の状況</t>
    <rPh sb="0" eb="2">
      <t>サイニュウ</t>
    </rPh>
    <rPh sb="3" eb="5">
      <t>ジョウキョウ</t>
    </rPh>
    <phoneticPr fontId="3"/>
  </si>
  <si>
    <t>地方税</t>
    <rPh sb="0" eb="3">
      <t>チホウゼイ</t>
    </rPh>
    <phoneticPr fontId="3"/>
  </si>
  <si>
    <t>（単位千円）</t>
    <rPh sb="1" eb="3">
      <t>タンイ</t>
    </rPh>
    <rPh sb="3" eb="5">
      <t>センエン</t>
    </rPh>
    <phoneticPr fontId="3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</si>
  <si>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3"/>
  </si>
  <si>
    <t>娯楽交付金</t>
    <rPh sb="0" eb="2">
      <t>ゴラク</t>
    </rPh>
    <rPh sb="2" eb="5">
      <t>コウフキン</t>
    </rPh>
    <phoneticPr fontId="3"/>
  </si>
  <si>
    <t>普通交付税</t>
    <rPh sb="0" eb="2">
      <t>フツウ</t>
    </rPh>
    <rPh sb="2" eb="5">
      <t>コウフゼイ</t>
    </rPh>
    <phoneticPr fontId="3"/>
  </si>
  <si>
    <t>特別交付税</t>
    <rPh sb="0" eb="2">
      <t>トクベツ</t>
    </rPh>
    <rPh sb="2" eb="5">
      <t>コウフゼイ</t>
    </rPh>
    <phoneticPr fontId="3"/>
  </si>
  <si>
    <t>国有提供交付金</t>
    <rPh sb="0" eb="2">
      <t>コクユウ</t>
    </rPh>
    <rPh sb="2" eb="4">
      <t>テイキョウ</t>
    </rPh>
    <rPh sb="4" eb="7">
      <t>コウフキン</t>
    </rPh>
    <phoneticPr fontId="3"/>
  </si>
  <si>
    <t>　　小計</t>
    <rPh sb="2" eb="4">
      <t>ショウケイ</t>
    </rPh>
    <phoneticPr fontId="3"/>
  </si>
  <si>
    <t>分担金・負担金</t>
    <rPh sb="0" eb="3">
      <t>ブンタンキン</t>
    </rPh>
    <rPh sb="4" eb="7">
      <t>フタンキン</t>
    </rPh>
    <phoneticPr fontId="3"/>
  </si>
  <si>
    <t>都支出金</t>
    <rPh sb="0" eb="1">
      <t>ト</t>
    </rPh>
    <rPh sb="1" eb="4">
      <t>シシュツキン</t>
    </rPh>
    <phoneticPr fontId="3"/>
  </si>
  <si>
    <t>寄付金</t>
    <rPh sb="0" eb="3">
      <t>キフキン</t>
    </rPh>
    <phoneticPr fontId="3"/>
  </si>
  <si>
    <t>地方債</t>
    <rPh sb="0" eb="3">
      <t>チホウサイ</t>
    </rPh>
    <phoneticPr fontId="3"/>
  </si>
  <si>
    <t>うち減税補填債</t>
    <rPh sb="2" eb="4">
      <t>ゲンゼイ</t>
    </rPh>
    <rPh sb="4" eb="6">
      <t>ホテン</t>
    </rPh>
    <rPh sb="6" eb="7">
      <t>サイ</t>
    </rPh>
    <phoneticPr fontId="3"/>
  </si>
  <si>
    <t>うち減収補てん債特例部分</t>
    <rPh sb="2" eb="4">
      <t>ゲンシュウ</t>
    </rPh>
    <rPh sb="4" eb="5">
      <t>ホ</t>
    </rPh>
    <rPh sb="7" eb="8">
      <t>サイ</t>
    </rPh>
    <rPh sb="8" eb="10">
      <t>トクレイ</t>
    </rPh>
    <rPh sb="10" eb="12">
      <t>ブブン</t>
    </rPh>
    <phoneticPr fontId="3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</si>
  <si>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3"/>
  </si>
  <si>
    <t>うち減税補填債及び臨時財政対策債</t>
    <rPh sb="2" eb="4">
      <t>ゲンゼイ</t>
    </rPh>
    <rPh sb="4" eb="6">
      <t>ホテン</t>
    </rPh>
    <rPh sb="6" eb="7">
      <t>サイ</t>
    </rPh>
    <rPh sb="7" eb="8">
      <t>オヨ</t>
    </rPh>
    <rPh sb="9" eb="11">
      <t>リンジ</t>
    </rPh>
    <rPh sb="11" eb="13">
      <t>ザイセイ</t>
    </rPh>
    <rPh sb="13" eb="15">
      <t>タイサク</t>
    </rPh>
    <rPh sb="15" eb="16">
      <t>サイ</t>
    </rPh>
    <phoneticPr fontId="3"/>
  </si>
  <si>
    <t>うち臨時税収補填債</t>
    <rPh sb="2" eb="4">
      <t>リンジ</t>
    </rPh>
    <rPh sb="4" eb="6">
      <t>ゼイシュウ</t>
    </rPh>
    <rPh sb="6" eb="8">
      <t>ホテン</t>
    </rPh>
    <rPh sb="8" eb="9">
      <t>サイ</t>
    </rPh>
    <phoneticPr fontId="3"/>
  </si>
  <si>
    <t>うち臨特債・調整債</t>
    <rPh sb="2" eb="3">
      <t>ノゾム</t>
    </rPh>
    <rPh sb="3" eb="4">
      <t>トク</t>
    </rPh>
    <rPh sb="4" eb="5">
      <t>サイ</t>
    </rPh>
    <rPh sb="6" eb="8">
      <t>チョウセイ</t>
    </rPh>
    <rPh sb="8" eb="9">
      <t>サイ</t>
    </rPh>
    <phoneticPr fontId="3"/>
  </si>
  <si>
    <t>決算額合計</t>
    <rPh sb="0" eb="2">
      <t>ケッサン</t>
    </rPh>
    <rPh sb="2" eb="3">
      <t>ガク</t>
    </rPh>
    <rPh sb="3" eb="5">
      <t>ゴウケイ</t>
    </rPh>
    <phoneticPr fontId="3"/>
  </si>
  <si>
    <t>　うち経常一般財源等</t>
    <rPh sb="3" eb="5">
      <t>ケイジョウ</t>
    </rPh>
    <rPh sb="5" eb="7">
      <t>イッパン</t>
    </rPh>
    <rPh sb="7" eb="10">
      <t>ザイゲントウ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</si>
  <si>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</si>
  <si>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元利償還金</t>
    <rPh sb="0" eb="2">
      <t>ガンリ</t>
    </rPh>
    <rPh sb="2" eb="5">
      <t>ショウカンキン</t>
    </rPh>
    <phoneticPr fontId="3"/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</si>
  <si>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3"/>
  </si>
  <si>
    <t>投資出資貸付金</t>
    <rPh sb="0" eb="2">
      <t>トウシ</t>
    </rPh>
    <rPh sb="2" eb="4">
      <t>シュッシ</t>
    </rPh>
    <rPh sb="4" eb="6">
      <t>カシツケ</t>
    </rPh>
    <rPh sb="6" eb="7">
      <t>キン</t>
    </rPh>
    <phoneticPr fontId="3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</si>
  <si>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</si>
  <si>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投資的経費</t>
    <rPh sb="0" eb="3">
      <t>トウシテキ</t>
    </rPh>
    <rPh sb="3" eb="5">
      <t>ケイヒ</t>
    </rPh>
    <phoneticPr fontId="3"/>
  </si>
  <si>
    <t>うち人件費</t>
    <rPh sb="2" eb="5">
      <t>ジンケンヒ</t>
    </rPh>
    <phoneticPr fontId="3"/>
  </si>
  <si>
    <t>補助事業</t>
    <rPh sb="0" eb="2">
      <t>ホジョ</t>
    </rPh>
    <rPh sb="2" eb="4">
      <t>ジギョウ</t>
    </rPh>
    <phoneticPr fontId="3"/>
  </si>
  <si>
    <t>単独事業</t>
    <rPh sb="0" eb="2">
      <t>タンドク</t>
    </rPh>
    <rPh sb="2" eb="4">
      <t>ジギョウ</t>
    </rPh>
    <phoneticPr fontId="3"/>
  </si>
  <si>
    <t xml:space="preserve">  うち充当一般財源等</t>
    <rPh sb="4" eb="6">
      <t>ジュウトウ</t>
    </rPh>
    <rPh sb="6" eb="8">
      <t>イッパン</t>
    </rPh>
    <rPh sb="8" eb="11">
      <t>ザイゲントウ</t>
    </rPh>
    <phoneticPr fontId="3"/>
  </si>
  <si>
    <t>充当一般財源等合計</t>
    <rPh sb="0" eb="2">
      <t>ジュウトウ</t>
    </rPh>
    <rPh sb="2" eb="4">
      <t>イッパン</t>
    </rPh>
    <rPh sb="4" eb="7">
      <t>ザイゲントウ</t>
    </rPh>
    <rPh sb="7" eb="9">
      <t>ゴウケイ</t>
    </rPh>
    <phoneticPr fontId="3"/>
  </si>
  <si>
    <t>　うち経常経費充当一般財源等</t>
    <rPh sb="3" eb="5">
      <t>ケイジョウ</t>
    </rPh>
    <rPh sb="5" eb="7">
      <t>ケイヒ</t>
    </rPh>
    <rPh sb="7" eb="9">
      <t>ジュウトウ</t>
    </rPh>
    <rPh sb="9" eb="11">
      <t>イッパン</t>
    </rPh>
    <rPh sb="11" eb="14">
      <t>ザイゲントウ</t>
    </rPh>
    <phoneticPr fontId="3"/>
  </si>
  <si>
    <t>　経常収支比率</t>
    <rPh sb="1" eb="3">
      <t>ケイジョウ</t>
    </rPh>
    <rPh sb="3" eb="5">
      <t>シュウシ</t>
    </rPh>
    <rPh sb="5" eb="7">
      <t>ヒリツ</t>
    </rPh>
    <phoneticPr fontId="3"/>
  </si>
  <si>
    <t>　　含まず減税補てん債等</t>
    <rPh sb="2" eb="3">
      <t>フク</t>
    </rPh>
    <rPh sb="5" eb="7">
      <t>ゲンゼイ</t>
    </rPh>
    <rPh sb="7" eb="8">
      <t>ホ</t>
    </rPh>
    <rPh sb="10" eb="12">
      <t>サイトウ</t>
    </rPh>
    <phoneticPr fontId="3"/>
  </si>
  <si>
    <t>　　含む減税補てん債等</t>
    <rPh sb="2" eb="3">
      <t>フク</t>
    </rPh>
    <rPh sb="4" eb="6">
      <t>ゲンゼイ</t>
    </rPh>
    <rPh sb="6" eb="7">
      <t>ホ</t>
    </rPh>
    <rPh sb="9" eb="11">
      <t>サイトウ</t>
    </rPh>
    <phoneticPr fontId="3"/>
  </si>
  <si>
    <t>歳入一般財源等総額</t>
    <rPh sb="0" eb="2">
      <t>サイニュウ</t>
    </rPh>
    <rPh sb="2" eb="4">
      <t>イッパン</t>
    </rPh>
    <rPh sb="4" eb="7">
      <t>ザイゲントウ</t>
    </rPh>
    <rPh sb="7" eb="9">
      <t>ソウガク</t>
    </rPh>
    <phoneticPr fontId="3"/>
  </si>
  <si>
    <t>経常経費充当一般財源等合計</t>
    <rPh sb="0" eb="2">
      <t>ケイジョウ</t>
    </rPh>
    <rPh sb="2" eb="4">
      <t>ケイヒ</t>
    </rPh>
    <rPh sb="4" eb="6">
      <t>ジュウトウ</t>
    </rPh>
    <rPh sb="6" eb="8">
      <t>イッパン</t>
    </rPh>
    <rPh sb="8" eb="11">
      <t>ザイゲントウ</t>
    </rPh>
    <rPh sb="11" eb="13">
      <t>ゴウケイ</t>
    </rPh>
    <phoneticPr fontId="3"/>
  </si>
  <si>
    <t>職員数</t>
    <rPh sb="0" eb="3">
      <t>ショクインスウ</t>
    </rPh>
    <phoneticPr fontId="3"/>
  </si>
  <si>
    <t>一般職員</t>
    <rPh sb="0" eb="2">
      <t>イッパン</t>
    </rPh>
    <rPh sb="2" eb="4">
      <t>ショクイン</t>
    </rPh>
    <phoneticPr fontId="3"/>
  </si>
  <si>
    <t>（人）</t>
    <rPh sb="1" eb="2">
      <t>ヒト</t>
    </rPh>
    <phoneticPr fontId="3"/>
  </si>
  <si>
    <t>うち技能労務職</t>
    <rPh sb="2" eb="4">
      <t>ギノウ</t>
    </rPh>
    <rPh sb="4" eb="6">
      <t>ロウム</t>
    </rPh>
    <rPh sb="6" eb="7">
      <t>ショク</t>
    </rPh>
    <phoneticPr fontId="3"/>
  </si>
  <si>
    <t>教育公務員</t>
    <rPh sb="0" eb="2">
      <t>キョウイク</t>
    </rPh>
    <rPh sb="2" eb="5">
      <t>コウムイン</t>
    </rPh>
    <phoneticPr fontId="3"/>
  </si>
  <si>
    <t>消防職員</t>
    <rPh sb="0" eb="2">
      <t>ショウボウ</t>
    </rPh>
    <rPh sb="2" eb="4">
      <t>ショクイン</t>
    </rPh>
    <phoneticPr fontId="3"/>
  </si>
  <si>
    <t>臨時職員</t>
    <rPh sb="0" eb="2">
      <t>リンジ</t>
    </rPh>
    <rPh sb="2" eb="4">
      <t>ショクイン</t>
    </rPh>
    <phoneticPr fontId="3"/>
  </si>
  <si>
    <t>４月分給与支給総額</t>
    <rPh sb="1" eb="3">
      <t>ガツブン</t>
    </rPh>
    <rPh sb="3" eb="5">
      <t>キュウヨ</t>
    </rPh>
    <rPh sb="5" eb="7">
      <t>シキュウ</t>
    </rPh>
    <rPh sb="7" eb="9">
      <t>ソウガク</t>
    </rPh>
    <phoneticPr fontId="3"/>
  </si>
  <si>
    <t>（千円）</t>
    <rPh sb="1" eb="3">
      <t>センエン</t>
    </rPh>
    <phoneticPr fontId="3"/>
  </si>
  <si>
    <t>一人当たり支給月額</t>
    <rPh sb="0" eb="2">
      <t>ヒトリ</t>
    </rPh>
    <rPh sb="2" eb="3">
      <t>ア</t>
    </rPh>
    <rPh sb="5" eb="7">
      <t>シキュウ</t>
    </rPh>
    <rPh sb="7" eb="9">
      <t>ゲツガク</t>
    </rPh>
    <phoneticPr fontId="3"/>
  </si>
  <si>
    <t>(円)</t>
    <rPh sb="1" eb="2">
      <t>エン</t>
    </rPh>
    <phoneticPr fontId="3"/>
  </si>
  <si>
    <t>公営事業の状況</t>
    <rPh sb="0" eb="2">
      <t>コウエイ</t>
    </rPh>
    <rPh sb="2" eb="4">
      <t>ジギョウ</t>
    </rPh>
    <rPh sb="5" eb="7">
      <t>ジョウキョウ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</si>
  <si>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</si>
  <si>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老人保健医療</t>
    <rPh sb="0" eb="2">
      <t>ロウジン</t>
    </rPh>
    <rPh sb="2" eb="4">
      <t>ホケン</t>
    </rPh>
    <rPh sb="4" eb="6">
      <t>イリョウ</t>
    </rPh>
    <phoneticPr fontId="3"/>
  </si>
  <si>
    <t>下水道（事業）</t>
    <rPh sb="0" eb="3">
      <t>ゲスイドウ</t>
    </rPh>
    <rPh sb="4" eb="6">
      <t>ジギョウ</t>
    </rPh>
    <phoneticPr fontId="3"/>
  </si>
  <si>
    <t>介護保険（保険事業勘定）</t>
    <rPh sb="0" eb="2">
      <t>カイゴ</t>
    </rPh>
    <rPh sb="2" eb="4">
      <t>ホケン</t>
    </rPh>
    <rPh sb="5" eb="7">
      <t>ホケン</t>
    </rPh>
    <rPh sb="7" eb="9">
      <t>ジギョウ</t>
    </rPh>
    <rPh sb="9" eb="11">
      <t>カンジョウ</t>
    </rPh>
    <phoneticPr fontId="3"/>
  </si>
  <si>
    <t>介護サービス（サービス事業勘定）</t>
    <rPh sb="0" eb="2">
      <t>カイゴ</t>
    </rPh>
    <rPh sb="11" eb="13">
      <t>ジギョウ</t>
    </rPh>
    <rPh sb="13" eb="15">
      <t>カンジョウ</t>
    </rPh>
    <phoneticPr fontId="3"/>
  </si>
  <si>
    <t>普通会計からの繰入額</t>
    <rPh sb="0" eb="2">
      <t>フツウ</t>
    </rPh>
    <rPh sb="2" eb="4">
      <t>カイケイ</t>
    </rPh>
    <rPh sb="7" eb="9">
      <t>クリイレ</t>
    </rPh>
    <rPh sb="9" eb="10">
      <t>ガク</t>
    </rPh>
    <phoneticPr fontId="3"/>
  </si>
  <si>
    <t>国保事業会計の状況</t>
    <rPh sb="0" eb="2">
      <t>コクホ</t>
    </rPh>
    <rPh sb="2" eb="4">
      <t>ジギョウ</t>
    </rPh>
    <rPh sb="4" eb="6">
      <t>カイケイ</t>
    </rPh>
    <rPh sb="7" eb="9">
      <t>ジョウキョウ</t>
    </rPh>
    <phoneticPr fontId="3"/>
  </si>
  <si>
    <t>加入世帯数</t>
    <rPh sb="0" eb="2">
      <t>カニュウ</t>
    </rPh>
    <rPh sb="2" eb="5">
      <t>セタイスウ</t>
    </rPh>
    <phoneticPr fontId="3"/>
  </si>
  <si>
    <t>被保険者数</t>
    <rPh sb="0" eb="4">
      <t>ヒホケンシャ</t>
    </rPh>
    <rPh sb="4" eb="5">
      <t>スウ</t>
    </rPh>
    <phoneticPr fontId="3"/>
  </si>
  <si>
    <t>うち退職被保険者</t>
    <rPh sb="2" eb="4">
      <t>タイショク</t>
    </rPh>
    <rPh sb="4" eb="8">
      <t>ヒホケンシャ</t>
    </rPh>
    <phoneticPr fontId="3"/>
  </si>
  <si>
    <t>退職医療制度加入率</t>
    <rPh sb="0" eb="2">
      <t>タイショク</t>
    </rPh>
    <rPh sb="2" eb="4">
      <t>イリョウ</t>
    </rPh>
    <rPh sb="4" eb="6">
      <t>セイド</t>
    </rPh>
    <rPh sb="6" eb="8">
      <t>カニュウ</t>
    </rPh>
    <rPh sb="8" eb="9">
      <t>リツ</t>
    </rPh>
    <phoneticPr fontId="3"/>
  </si>
  <si>
    <t>一世帯あたり保険税調定額</t>
    <rPh sb="0" eb="3">
      <t>イッセタイ</t>
    </rPh>
    <rPh sb="6" eb="8">
      <t>ホケン</t>
    </rPh>
    <rPh sb="8" eb="10">
      <t>ゼイチョウ</t>
    </rPh>
    <rPh sb="10" eb="12">
      <t>テイガク</t>
    </rPh>
    <phoneticPr fontId="3"/>
  </si>
  <si>
    <t>被保険者一人当たり保険税調定額</t>
    <rPh sb="0" eb="4">
      <t>ヒホケンシャ</t>
    </rPh>
    <rPh sb="4" eb="6">
      <t>ヒトリ</t>
    </rPh>
    <rPh sb="6" eb="7">
      <t>ア</t>
    </rPh>
    <rPh sb="9" eb="11">
      <t>ホケン</t>
    </rPh>
    <rPh sb="11" eb="13">
      <t>ゼイチョウ</t>
    </rPh>
    <rPh sb="13" eb="15">
      <t>テイガク</t>
    </rPh>
    <phoneticPr fontId="3"/>
  </si>
  <si>
    <t>被保険者一人当たり費用</t>
    <rPh sb="0" eb="4">
      <t>ヒホケンシャ</t>
    </rPh>
    <rPh sb="4" eb="6">
      <t>ヒトリ</t>
    </rPh>
    <rPh sb="6" eb="7">
      <t>ア</t>
    </rPh>
    <rPh sb="9" eb="11">
      <t>ヒヨウ</t>
    </rPh>
    <phoneticPr fontId="3"/>
  </si>
  <si>
    <t>保険税総額（千円）</t>
    <rPh sb="0" eb="2">
      <t>ホケン</t>
    </rPh>
    <rPh sb="2" eb="3">
      <t>ゼイ</t>
    </rPh>
    <rPh sb="3" eb="5">
      <t>ソウガク</t>
    </rPh>
    <rPh sb="6" eb="8">
      <t>センエン</t>
    </rPh>
    <phoneticPr fontId="3"/>
  </si>
  <si>
    <t>保険給付費（総額千円）</t>
    <rPh sb="0" eb="2">
      <t>ホケン</t>
    </rPh>
    <rPh sb="2" eb="4">
      <t>キュウフ</t>
    </rPh>
    <rPh sb="4" eb="5">
      <t>ヒ</t>
    </rPh>
    <rPh sb="6" eb="8">
      <t>ソウガク</t>
    </rPh>
    <rPh sb="8" eb="10">
      <t>センエン</t>
    </rPh>
    <phoneticPr fontId="3"/>
  </si>
  <si>
    <t>老人保健拠出金（総額千円）</t>
    <rPh sb="0" eb="2">
      <t>ロウジン</t>
    </rPh>
    <rPh sb="2" eb="4">
      <t>ホケン</t>
    </rPh>
    <rPh sb="4" eb="7">
      <t>キョシュツキン</t>
    </rPh>
    <phoneticPr fontId="3"/>
  </si>
  <si>
    <t>介護給付費納付金（総額千円）</t>
    <rPh sb="0" eb="2">
      <t>カイゴ</t>
    </rPh>
    <rPh sb="2" eb="4">
      <t>キュウフ</t>
    </rPh>
    <rPh sb="4" eb="5">
      <t>ヒ</t>
    </rPh>
    <rPh sb="5" eb="8">
      <t>ノウフキン</t>
    </rPh>
    <phoneticPr fontId="3"/>
  </si>
  <si>
    <t>市町村税</t>
    <rPh sb="0" eb="2">
      <t>シチョウ</t>
    </rPh>
    <rPh sb="2" eb="4">
      <t>ソンゼイ</t>
    </rPh>
    <phoneticPr fontId="3"/>
  </si>
  <si>
    <t>個人市民税</t>
    <rPh sb="0" eb="2">
      <t>コジン</t>
    </rPh>
    <rPh sb="2" eb="5">
      <t>シミンゼイ</t>
    </rPh>
    <phoneticPr fontId="3"/>
  </si>
  <si>
    <t>法人市民税</t>
    <rPh sb="0" eb="2">
      <t>ホウジン</t>
    </rPh>
    <rPh sb="2" eb="5">
      <t>シミンゼイ</t>
    </rPh>
    <phoneticPr fontId="3"/>
  </si>
  <si>
    <t>固定資産</t>
    <rPh sb="0" eb="2">
      <t>コテイ</t>
    </rPh>
    <rPh sb="2" eb="4">
      <t>シサン</t>
    </rPh>
    <phoneticPr fontId="3"/>
  </si>
  <si>
    <t>市たばこ消費税</t>
    <rPh sb="0" eb="1">
      <t>シ</t>
    </rPh>
    <rPh sb="4" eb="7">
      <t>ショウヒゼイ</t>
    </rPh>
    <phoneticPr fontId="3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</si>
  <si>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3"/>
  </si>
  <si>
    <t>目的税</t>
    <rPh sb="0" eb="3">
      <t>モクテキゼイ</t>
    </rPh>
    <phoneticPr fontId="3"/>
  </si>
  <si>
    <t>旧法による税</t>
    <rPh sb="0" eb="2">
      <t>キュウホウ</t>
    </rPh>
    <rPh sb="5" eb="6">
      <t>ゼイ</t>
    </rPh>
    <phoneticPr fontId="3"/>
  </si>
  <si>
    <t>法定外目的税</t>
    <rPh sb="0" eb="2">
      <t>ホウテイ</t>
    </rPh>
    <rPh sb="2" eb="3">
      <t>ガイ</t>
    </rPh>
    <rPh sb="3" eb="6">
      <t>モクテキゼイ</t>
    </rPh>
    <phoneticPr fontId="3"/>
  </si>
  <si>
    <t>基準税額×１００/７５</t>
    <rPh sb="0" eb="2">
      <t>キジュン</t>
    </rPh>
    <rPh sb="2" eb="4">
      <t>ゼイガク</t>
    </rPh>
    <phoneticPr fontId="3"/>
  </si>
  <si>
    <t>市民税個人分</t>
    <rPh sb="0" eb="3">
      <t>シミンゼイ</t>
    </rPh>
    <rPh sb="3" eb="5">
      <t>コジン</t>
    </rPh>
    <rPh sb="5" eb="6">
      <t>ブン</t>
    </rPh>
    <phoneticPr fontId="3"/>
  </si>
  <si>
    <t>超過課税分収入済額</t>
    <rPh sb="0" eb="2">
      <t>チョウカ</t>
    </rPh>
    <rPh sb="2" eb="4">
      <t>カゼイ</t>
    </rPh>
    <rPh sb="4" eb="5">
      <t>ブン</t>
    </rPh>
    <rPh sb="5" eb="7">
      <t>シュウニュウ</t>
    </rPh>
    <rPh sb="7" eb="8">
      <t>ズ</t>
    </rPh>
    <rPh sb="8" eb="9">
      <t>ガク</t>
    </rPh>
    <phoneticPr fontId="3"/>
  </si>
  <si>
    <t>市民税法人分</t>
    <rPh sb="0" eb="3">
      <t>シミンゼイ</t>
    </rPh>
    <rPh sb="3" eb="5">
      <t>ホウジン</t>
    </rPh>
    <rPh sb="5" eb="6">
      <t>ブン</t>
    </rPh>
    <phoneticPr fontId="3"/>
  </si>
  <si>
    <t>目的別歳出の状況</t>
    <rPh sb="0" eb="2">
      <t>モクテキ</t>
    </rPh>
    <rPh sb="2" eb="3">
      <t>ベツ</t>
    </rPh>
    <rPh sb="3" eb="5">
      <t>サイシュツ</t>
    </rPh>
    <rPh sb="6" eb="8">
      <t>ジョウキョウ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</si>
  <si>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</si>
  <si>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　うち充当一般財源等</t>
    <rPh sb="3" eb="5">
      <t>ジュウトウ</t>
    </rPh>
    <rPh sb="5" eb="7">
      <t>イッパン</t>
    </rPh>
    <rPh sb="7" eb="10">
      <t>ザイゲントウ</t>
    </rPh>
    <phoneticPr fontId="3"/>
  </si>
  <si>
    <t>納税義務者数</t>
    <rPh sb="0" eb="2">
      <t>ノウゼイ</t>
    </rPh>
    <rPh sb="2" eb="5">
      <t>ギムシャ</t>
    </rPh>
    <rPh sb="5" eb="6">
      <t>スウ</t>
    </rPh>
    <phoneticPr fontId="3"/>
  </si>
  <si>
    <t>個人均等割</t>
    <rPh sb="0" eb="2">
      <t>コジン</t>
    </rPh>
    <rPh sb="2" eb="5">
      <t>キントウワ</t>
    </rPh>
    <phoneticPr fontId="3"/>
  </si>
  <si>
    <t>法人税割</t>
    <rPh sb="0" eb="3">
      <t>ホウジンゼイ</t>
    </rPh>
    <rPh sb="3" eb="4">
      <t>ワ</t>
    </rPh>
    <phoneticPr fontId="3"/>
  </si>
  <si>
    <t>徴収率</t>
    <rPh sb="0" eb="2">
      <t>チョウシュウ</t>
    </rPh>
    <rPh sb="2" eb="3">
      <t>リツ</t>
    </rPh>
    <phoneticPr fontId="3"/>
  </si>
  <si>
    <t>市町村税合計</t>
    <rPh sb="0" eb="2">
      <t>シチョウ</t>
    </rPh>
    <rPh sb="2" eb="4">
      <t>ソンゼイ</t>
    </rPh>
    <rPh sb="4" eb="6">
      <t>ゴウケイ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</si>
  <si>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</si>
  <si>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</si>
  <si>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(徴収猶予分を除く）</t>
    <rPh sb="1" eb="3">
      <t>チョウシュウ</t>
    </rPh>
    <rPh sb="3" eb="5">
      <t>ユウヨ</t>
    </rPh>
    <rPh sb="5" eb="6">
      <t>ブン</t>
    </rPh>
    <rPh sb="7" eb="8">
      <t>ノゾ</t>
    </rPh>
    <phoneticPr fontId="3"/>
  </si>
  <si>
    <t>うち市町村民税</t>
    <rPh sb="2" eb="5">
      <t>シチョウソン</t>
    </rPh>
    <rPh sb="5" eb="6">
      <t>ミン</t>
    </rPh>
    <rPh sb="6" eb="7">
      <t>ゼイ</t>
    </rPh>
    <phoneticPr fontId="3"/>
  </si>
  <si>
    <t>うち純固定資産税</t>
    <rPh sb="2" eb="3">
      <t>ジュン</t>
    </rPh>
    <rPh sb="3" eb="5">
      <t>コテイ</t>
    </rPh>
    <rPh sb="5" eb="8">
      <t>シサンゼイ</t>
    </rPh>
    <phoneticPr fontId="3"/>
  </si>
  <si>
    <t>国保健康保険税</t>
    <rPh sb="0" eb="2">
      <t>コクホ</t>
    </rPh>
    <rPh sb="2" eb="4">
      <t>ケンコウ</t>
    </rPh>
    <rPh sb="4" eb="6">
      <t>ホケン</t>
    </rPh>
    <rPh sb="6" eb="7">
      <t>ゼイ</t>
    </rPh>
    <phoneticPr fontId="3"/>
  </si>
  <si>
    <t>決算カード</t>
    <rPh sb="0" eb="2">
      <t>ケッサン</t>
    </rPh>
    <phoneticPr fontId="3"/>
  </si>
  <si>
    <t>総務省版にあり、東京都版にないもの</t>
    <rPh sb="0" eb="3">
      <t>ソウムショウ</t>
    </rPh>
    <rPh sb="3" eb="4">
      <t>バン</t>
    </rPh>
    <rPh sb="8" eb="10">
      <t>トウキョウ</t>
    </rPh>
    <rPh sb="10" eb="11">
      <t>ト</t>
    </rPh>
    <rPh sb="11" eb="12">
      <t>バン</t>
    </rPh>
    <phoneticPr fontId="3"/>
  </si>
  <si>
    <t>標準税収入額</t>
    <rPh sb="0" eb="2">
      <t>ヒョウジュン</t>
    </rPh>
    <rPh sb="2" eb="4">
      <t>ゼイシュウ</t>
    </rPh>
    <rPh sb="4" eb="5">
      <t>イリ</t>
    </rPh>
    <rPh sb="5" eb="6">
      <t>ガク</t>
    </rPh>
    <phoneticPr fontId="3"/>
  </si>
  <si>
    <t>うち政府資金</t>
    <rPh sb="2" eb="4">
      <t>セイフ</t>
    </rPh>
    <rPh sb="4" eb="6">
      <t>シキン</t>
    </rPh>
    <phoneticPr fontId="3"/>
  </si>
  <si>
    <t>債務負担行為額</t>
    <rPh sb="0" eb="2">
      <t>サイム</t>
    </rPh>
    <rPh sb="2" eb="4">
      <t>フタン</t>
    </rPh>
    <rPh sb="4" eb="6">
      <t>コウイ</t>
    </rPh>
    <rPh sb="6" eb="7">
      <t>ガク</t>
    </rPh>
    <phoneticPr fontId="3"/>
  </si>
  <si>
    <t>物件等購入</t>
    <rPh sb="0" eb="2">
      <t>ブッケン</t>
    </rPh>
    <rPh sb="2" eb="3">
      <t>ナド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</si>
  <si>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</si>
  <si>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</si>
  <si>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</si>
  <si>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減債</t>
    <rPh sb="0" eb="2">
      <t>ゲンサイ</t>
    </rPh>
    <phoneticPr fontId="3"/>
  </si>
  <si>
    <t>特定目的</t>
    <rPh sb="0" eb="2">
      <t>トクテイ</t>
    </rPh>
    <rPh sb="2" eb="4">
      <t>モクテキ</t>
    </rPh>
    <phoneticPr fontId="3"/>
  </si>
  <si>
    <t>市町村税の状況</t>
    <rPh sb="0" eb="2">
      <t>シチョウ</t>
    </rPh>
    <rPh sb="2" eb="4">
      <t>ソンゼイ</t>
    </rPh>
    <rPh sb="5" eb="7">
      <t>ジョウキョウ</t>
    </rPh>
    <phoneticPr fontId="3"/>
  </si>
  <si>
    <t>普通税</t>
    <rPh sb="0" eb="2">
      <t>フツウ</t>
    </rPh>
    <rPh sb="2" eb="3">
      <t>ゼイ</t>
    </rPh>
    <phoneticPr fontId="3"/>
  </si>
  <si>
    <t>法定普通税</t>
    <rPh sb="0" eb="2">
      <t>ホウテイ</t>
    </rPh>
    <rPh sb="2" eb="4">
      <t>フツウ</t>
    </rPh>
    <rPh sb="4" eb="5">
      <t>ゼイ</t>
    </rPh>
    <phoneticPr fontId="3"/>
  </si>
  <si>
    <t>　市民税</t>
    <rPh sb="1" eb="4">
      <t>シミンゼイ</t>
    </rPh>
    <phoneticPr fontId="3"/>
  </si>
  <si>
    <t>　個人市民税</t>
    <rPh sb="1" eb="3">
      <t>コジン</t>
    </rPh>
    <rPh sb="3" eb="6">
      <t>シミンゼイ</t>
    </rPh>
    <phoneticPr fontId="3"/>
  </si>
  <si>
    <t>　うち均等割</t>
    <rPh sb="3" eb="6">
      <t>キントウワ</t>
    </rPh>
    <phoneticPr fontId="3"/>
  </si>
  <si>
    <t>　うち所得割</t>
    <rPh sb="3" eb="5">
      <t>ショトク</t>
    </rPh>
    <rPh sb="5" eb="6">
      <t>ワ</t>
    </rPh>
    <phoneticPr fontId="3"/>
  </si>
  <si>
    <t>　うち法人税割</t>
    <rPh sb="3" eb="6">
      <t>ホウジンゼイ</t>
    </rPh>
    <rPh sb="6" eb="7">
      <t>ワ</t>
    </rPh>
    <phoneticPr fontId="3"/>
  </si>
  <si>
    <t>　法人市民税</t>
    <rPh sb="1" eb="3">
      <t>ホウジン</t>
    </rPh>
    <rPh sb="3" eb="6">
      <t>シミンゼイ</t>
    </rPh>
    <phoneticPr fontId="3"/>
  </si>
  <si>
    <t>　固定資産</t>
    <rPh sb="1" eb="3">
      <t>コテイ</t>
    </rPh>
    <rPh sb="3" eb="5">
      <t>シサン</t>
    </rPh>
    <phoneticPr fontId="3"/>
  </si>
  <si>
    <t>　うち純固定資産税</t>
    <rPh sb="3" eb="4">
      <t>ジュン</t>
    </rPh>
    <rPh sb="4" eb="6">
      <t>コテイ</t>
    </rPh>
    <rPh sb="6" eb="9">
      <t>シサンゼイ</t>
    </rPh>
    <phoneticPr fontId="3"/>
  </si>
  <si>
    <t>　法定目的税</t>
    <rPh sb="1" eb="3">
      <t>ホウテイ</t>
    </rPh>
    <rPh sb="3" eb="6">
      <t>モクテキゼイ</t>
    </rPh>
    <phoneticPr fontId="3"/>
  </si>
  <si>
    <t>(法定普通税計)</t>
    <rPh sb="1" eb="3">
      <t>ホウテイ</t>
    </rPh>
    <rPh sb="3" eb="5">
      <t>フツウ</t>
    </rPh>
    <rPh sb="5" eb="6">
      <t>ゼイ</t>
    </rPh>
    <rPh sb="6" eb="7">
      <t>ケイ</t>
    </rPh>
    <phoneticPr fontId="3"/>
  </si>
  <si>
    <t>一部事務組合負担金</t>
    <rPh sb="0" eb="2">
      <t>イチブ</t>
    </rPh>
    <rPh sb="2" eb="4">
      <t>ジム</t>
    </rPh>
    <rPh sb="4" eb="6">
      <t>クミアイ</t>
    </rPh>
    <rPh sb="6" eb="9">
      <t>フタンキン</t>
    </rPh>
    <phoneticPr fontId="3"/>
  </si>
  <si>
    <t>　うち普通建設費</t>
    <rPh sb="3" eb="5">
      <t>フツウ</t>
    </rPh>
    <rPh sb="5" eb="8">
      <t>ケンセツヒ</t>
    </rPh>
    <phoneticPr fontId="3"/>
  </si>
  <si>
    <t>繰出</t>
    <rPh sb="0" eb="2">
      <t>クリダ</t>
    </rPh>
    <phoneticPr fontId="3"/>
  </si>
  <si>
    <t>下水道</t>
    <rPh sb="0" eb="3">
      <t>ゲスイドウ</t>
    </rPh>
    <phoneticPr fontId="3"/>
  </si>
  <si>
    <t>病院</t>
    <rPh sb="0" eb="2">
      <t>ビョウイン</t>
    </rPh>
    <phoneticPr fontId="3"/>
  </si>
  <si>
    <t>介護サービス</t>
    <rPh sb="0" eb="2">
      <t>カイゴ</t>
    </rPh>
    <phoneticPr fontId="3"/>
  </si>
  <si>
    <t>上水道</t>
    <rPh sb="0" eb="3">
      <t>ジョウスイドウ</t>
    </rPh>
    <phoneticPr fontId="3"/>
  </si>
  <si>
    <t>再差し引き収支</t>
    <rPh sb="0" eb="1">
      <t>サイ</t>
    </rPh>
    <rPh sb="1" eb="2">
      <t>サ</t>
    </rPh>
    <rPh sb="3" eb="4">
      <t>ヒ</t>
    </rPh>
    <rPh sb="5" eb="7">
      <t>シュウシ</t>
    </rPh>
    <phoneticPr fontId="3"/>
  </si>
  <si>
    <t>被保険者一人当たり（千円）</t>
    <rPh sb="0" eb="4">
      <t>ヒホケンシャ</t>
    </rPh>
    <rPh sb="4" eb="6">
      <t>ヒトリ</t>
    </rPh>
    <rPh sb="6" eb="7">
      <t>ア</t>
    </rPh>
    <rPh sb="10" eb="12">
      <t>センエン</t>
    </rPh>
    <phoneticPr fontId="3"/>
  </si>
  <si>
    <t>保険税収入額</t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</si>
  <si>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</si>
  <si>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</si>
  <si>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</si>
  <si>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保険給付</t>
    <rPh sb="0" eb="2">
      <t>ホケン</t>
    </rPh>
    <rPh sb="2" eb="4">
      <t>キュウフ</t>
    </rPh>
    <phoneticPr fontId="3"/>
  </si>
  <si>
    <t>介護納付金</t>
    <rPh sb="0" eb="2">
      <t>カイゴ</t>
    </rPh>
    <rPh sb="2" eb="5">
      <t>ノウフキン</t>
    </rPh>
    <phoneticPr fontId="3"/>
  </si>
  <si>
    <t>下水道債</t>
    <rPh sb="0" eb="3">
      <t>ゲスイドウ</t>
    </rPh>
    <rPh sb="3" eb="4">
      <t>サイ</t>
    </rPh>
    <phoneticPr fontId="3"/>
  </si>
  <si>
    <t>　うち利子</t>
    <rPh sb="3" eb="5">
      <t>リシ</t>
    </rPh>
    <phoneticPr fontId="3"/>
  </si>
  <si>
    <t>借入残高</t>
    <rPh sb="0" eb="2">
      <t>カリイレ</t>
    </rPh>
    <rPh sb="2" eb="4">
      <t>ザンダカ</t>
    </rPh>
    <phoneticPr fontId="3"/>
  </si>
  <si>
    <t>受託水道</t>
    <rPh sb="0" eb="2">
      <t>ジュタク</t>
    </rPh>
    <rPh sb="2" eb="4">
      <t>スイドウ</t>
    </rPh>
    <phoneticPr fontId="3"/>
  </si>
  <si>
    <t>歳入歳出</t>
    <rPh sb="0" eb="2">
      <t>サイニュウ</t>
    </rPh>
    <rPh sb="2" eb="4">
      <t>サイシュツ</t>
    </rPh>
    <phoneticPr fontId="3"/>
  </si>
  <si>
    <t>老人保険</t>
    <rPh sb="0" eb="2">
      <t>ロウジン</t>
    </rPh>
    <rPh sb="2" eb="4">
      <t>ホケン</t>
    </rPh>
    <phoneticPr fontId="3"/>
  </si>
  <si>
    <t>介護保険</t>
    <rPh sb="0" eb="2">
      <t>カイゴ</t>
    </rPh>
    <rPh sb="2" eb="4">
      <t>ホケン</t>
    </rPh>
    <phoneticPr fontId="3"/>
  </si>
  <si>
    <t>　うち一般会計</t>
    <rPh sb="3" eb="5">
      <t>イッパン</t>
    </rPh>
    <rPh sb="5" eb="7">
      <t>カイケイ</t>
    </rPh>
    <phoneticPr fontId="3"/>
  </si>
  <si>
    <t>土地開発公社</t>
    <rPh sb="0" eb="2">
      <t>トチ</t>
    </rPh>
    <rPh sb="2" eb="4">
      <t>カイハツ</t>
    </rPh>
    <rPh sb="4" eb="6">
      <t>コウシャ</t>
    </rPh>
    <phoneticPr fontId="3"/>
  </si>
  <si>
    <t>特別会計決算</t>
    <rPh sb="0" eb="2">
      <t>トクベツ</t>
    </rPh>
    <rPh sb="2" eb="4">
      <t>カイケイ</t>
    </rPh>
    <rPh sb="4" eb="6">
      <t>ケッサン</t>
    </rPh>
    <phoneticPr fontId="3"/>
  </si>
  <si>
    <t>国民保険税</t>
    <rPh sb="0" eb="2">
      <t>コクミン</t>
    </rPh>
    <rPh sb="2" eb="4">
      <t>ホケン</t>
    </rPh>
    <rPh sb="4" eb="5">
      <t>ゼイ</t>
    </rPh>
    <phoneticPr fontId="3"/>
  </si>
  <si>
    <t>　一般被保険者</t>
    <rPh sb="1" eb="3">
      <t>イッパン</t>
    </rPh>
    <rPh sb="3" eb="7">
      <t>ヒホケンシャ</t>
    </rPh>
    <phoneticPr fontId="3"/>
  </si>
  <si>
    <t>　退職被保険者</t>
    <rPh sb="1" eb="3">
      <t>タイショク</t>
    </rPh>
    <rPh sb="3" eb="7">
      <t>ヒホケンシャ</t>
    </rPh>
    <phoneticPr fontId="3"/>
  </si>
  <si>
    <t>前期高齢者交付金</t>
    <rPh sb="0" eb="2">
      <t>ゼンキ</t>
    </rPh>
    <rPh sb="2" eb="5">
      <t>コウレイシャ</t>
    </rPh>
    <rPh sb="5" eb="8">
      <t>コウフキン</t>
    </rPh>
    <phoneticPr fontId="3"/>
  </si>
  <si>
    <t>連合会</t>
    <rPh sb="0" eb="3">
      <t>レンゴウカイ</t>
    </rPh>
    <phoneticPr fontId="3"/>
  </si>
  <si>
    <t>共同事業</t>
    <rPh sb="0" eb="2">
      <t>キョウドウ</t>
    </rPh>
    <rPh sb="2" eb="4">
      <t>ジギョウ</t>
    </rPh>
    <phoneticPr fontId="3"/>
  </si>
  <si>
    <t>諸収入金</t>
    <rPh sb="0" eb="1">
      <t>ショ</t>
    </rPh>
    <rPh sb="1" eb="4">
      <t>シュウニュウキン</t>
    </rPh>
    <phoneticPr fontId="3"/>
  </si>
  <si>
    <t>後期高齢者支援金等</t>
    <rPh sb="0" eb="2">
      <t>コウキ</t>
    </rPh>
    <rPh sb="2" eb="5">
      <t>コウレイシャ</t>
    </rPh>
    <rPh sb="5" eb="7">
      <t>シエン</t>
    </rPh>
    <rPh sb="7" eb="9">
      <t>キントウ</t>
    </rPh>
    <phoneticPr fontId="3"/>
  </si>
  <si>
    <t>共同事業拠出金</t>
    <rPh sb="0" eb="2">
      <t>キョウドウ</t>
    </rPh>
    <rPh sb="2" eb="4">
      <t>ジギョウ</t>
    </rPh>
    <rPh sb="4" eb="7">
      <t>キョシュツキン</t>
    </rPh>
    <phoneticPr fontId="3"/>
  </si>
  <si>
    <t>保健事業費</t>
    <rPh sb="0" eb="2">
      <t>ホケン</t>
    </rPh>
    <rPh sb="2" eb="5">
      <t>ジギョウヒ</t>
    </rPh>
    <phoneticPr fontId="3"/>
  </si>
  <si>
    <t>後期高齢者</t>
    <rPh sb="0" eb="2">
      <t>コウキ</t>
    </rPh>
    <rPh sb="2" eb="5">
      <t>コウレイシャ</t>
    </rPh>
    <phoneticPr fontId="3"/>
  </si>
  <si>
    <t>保険料</t>
    <rPh sb="0" eb="3">
      <t>ホケンリョウ</t>
    </rPh>
    <phoneticPr fontId="3"/>
  </si>
  <si>
    <t>生活保護</t>
    <rPh sb="0" eb="2">
      <t>セイカツ</t>
    </rPh>
    <rPh sb="2" eb="4">
      <t>ホゴ</t>
    </rPh>
    <phoneticPr fontId="3"/>
  </si>
  <si>
    <t>社会福祉総務費</t>
    <rPh sb="0" eb="2">
      <t>シャカイ</t>
    </rPh>
    <rPh sb="2" eb="4">
      <t>フクシ</t>
    </rPh>
    <rPh sb="4" eb="7">
      <t>ソウムヒ</t>
    </rPh>
    <phoneticPr fontId="3"/>
  </si>
  <si>
    <t>障害者福祉費</t>
    <rPh sb="0" eb="3">
      <t>ショウガイシャ</t>
    </rPh>
    <rPh sb="3" eb="5">
      <t>フクシ</t>
    </rPh>
    <rPh sb="5" eb="6">
      <t>ヒ</t>
    </rPh>
    <phoneticPr fontId="3"/>
  </si>
  <si>
    <t>身体障害者福祉費</t>
    <rPh sb="0" eb="2">
      <t>シンタイ</t>
    </rPh>
    <rPh sb="2" eb="5">
      <t>ショウガイシャ</t>
    </rPh>
    <rPh sb="5" eb="7">
      <t>フクシ</t>
    </rPh>
    <rPh sb="7" eb="8">
      <t>ヒ</t>
    </rPh>
    <phoneticPr fontId="3"/>
  </si>
  <si>
    <t>知的障害者福祉費</t>
    <rPh sb="0" eb="2">
      <t>チテキ</t>
    </rPh>
    <rPh sb="2" eb="5">
      <t>ショウガイシャ</t>
    </rPh>
    <rPh sb="5" eb="7">
      <t>フクシ</t>
    </rPh>
    <rPh sb="7" eb="8">
      <t>ヒ</t>
    </rPh>
    <phoneticPr fontId="3"/>
  </si>
  <si>
    <t>児童福祉総務費</t>
    <rPh sb="0" eb="2">
      <t>ジドウ</t>
    </rPh>
    <rPh sb="2" eb="4">
      <t>フクシ</t>
    </rPh>
    <rPh sb="4" eb="7">
      <t>ソウムヒ</t>
    </rPh>
    <phoneticPr fontId="3"/>
  </si>
  <si>
    <t>保育園費</t>
    <rPh sb="0" eb="3">
      <t>ホイクエン</t>
    </rPh>
    <rPh sb="3" eb="4">
      <t>ヒ</t>
    </rPh>
    <phoneticPr fontId="3"/>
  </si>
  <si>
    <t>学童クラブ費</t>
    <rPh sb="0" eb="2">
      <t>ガクドウ</t>
    </rPh>
    <rPh sb="5" eb="6">
      <t>ヒ</t>
    </rPh>
    <phoneticPr fontId="3"/>
  </si>
  <si>
    <t>職員数4/1</t>
    <rPh sb="0" eb="3">
      <t>ショクインスウ</t>
    </rPh>
    <phoneticPr fontId="3"/>
  </si>
  <si>
    <t>総人口</t>
    <rPh sb="0" eb="3">
      <t>ソウジンコウ</t>
    </rPh>
    <phoneticPr fontId="3"/>
  </si>
  <si>
    <t>65歳以上</t>
    <rPh sb="0" eb="3">
      <t>６５サイ</t>
    </rPh>
    <rPh sb="3" eb="5">
      <t>イジョウ</t>
    </rPh>
    <phoneticPr fontId="3"/>
  </si>
  <si>
    <t>昼間人口</t>
    <rPh sb="0" eb="2">
      <t>チュウカン</t>
    </rPh>
    <rPh sb="2" eb="4">
      <t>ジンコウ</t>
    </rPh>
    <phoneticPr fontId="3"/>
  </si>
  <si>
    <t>学童クラブ</t>
    <rPh sb="0" eb="2">
      <t>ガクドウ</t>
    </rPh>
    <phoneticPr fontId="3"/>
  </si>
  <si>
    <t>身体障害者</t>
    <rPh sb="0" eb="2">
      <t>シンタイ</t>
    </rPh>
    <rPh sb="2" eb="5">
      <t>ショウガイシャ</t>
    </rPh>
    <phoneticPr fontId="3"/>
  </si>
  <si>
    <t>ラスパイレス指数</t>
    <rPh sb="6" eb="8">
      <t>シスウ</t>
    </rPh>
    <phoneticPr fontId="3"/>
  </si>
  <si>
    <t>使用料・手数料</t>
    <rPh sb="0" eb="3">
      <t>シヨウリョウ</t>
    </rPh>
    <rPh sb="4" eb="7">
      <t>テスウリョウ</t>
    </rPh>
    <phoneticPr fontId="3"/>
  </si>
  <si>
    <t>道路</t>
    <rPh sb="0" eb="2">
      <t>ドウロ</t>
    </rPh>
    <phoneticPr fontId="3"/>
  </si>
  <si>
    <t>幼稚園</t>
    <rPh sb="0" eb="3">
      <t>ヨウチエン</t>
    </rPh>
    <phoneticPr fontId="3"/>
  </si>
  <si>
    <t>統計年鑑　10月1日現在：千人</t>
    <rPh sb="0" eb="2">
      <t>トウケイ</t>
    </rPh>
    <rPh sb="2" eb="4">
      <t>ネンカン</t>
    </rPh>
    <rPh sb="7" eb="8">
      <t>ガツ</t>
    </rPh>
    <rPh sb="9" eb="10">
      <t>ニチ</t>
    </rPh>
    <rPh sb="10" eb="12">
      <t>ゲンザイ</t>
    </rPh>
    <rPh sb="13" eb="15">
      <t>センニン</t>
    </rPh>
    <phoneticPr fontId="3"/>
  </si>
  <si>
    <t>出生数</t>
    <rPh sb="0" eb="2">
      <t>シュッセイ</t>
    </rPh>
    <rPh sb="2" eb="3">
      <t>スウ</t>
    </rPh>
    <phoneticPr fontId="3"/>
  </si>
  <si>
    <t>統計年鑑　千人：前年10月から9月末まで</t>
    <rPh sb="0" eb="2">
      <t>トウケイ</t>
    </rPh>
    <rPh sb="2" eb="4">
      <t>ネンカン</t>
    </rPh>
    <rPh sb="5" eb="7">
      <t>センニン</t>
    </rPh>
    <rPh sb="8" eb="10">
      <t>ゼンネン</t>
    </rPh>
    <rPh sb="12" eb="13">
      <t>ガツ</t>
    </rPh>
    <rPh sb="16" eb="17">
      <t>ガツ</t>
    </rPh>
    <rPh sb="17" eb="18">
      <t>マツ</t>
    </rPh>
    <phoneticPr fontId="3"/>
  </si>
  <si>
    <t>死亡者数</t>
    <rPh sb="0" eb="2">
      <t>シボウ</t>
    </rPh>
    <rPh sb="2" eb="3">
      <t>シャ</t>
    </rPh>
    <rPh sb="3" eb="4">
      <t>スウ</t>
    </rPh>
    <phoneticPr fontId="3"/>
  </si>
  <si>
    <t>15歳未満</t>
    <rPh sb="2" eb="3">
      <t>サイ</t>
    </rPh>
    <rPh sb="3" eb="5">
      <t>ミマン</t>
    </rPh>
    <phoneticPr fontId="3"/>
  </si>
  <si>
    <t>65歳以上</t>
    <rPh sb="2" eb="3">
      <t>サイ</t>
    </rPh>
    <rPh sb="3" eb="5">
      <t>イジョウ</t>
    </rPh>
    <phoneticPr fontId="3"/>
  </si>
  <si>
    <t>世帯数</t>
    <rPh sb="0" eb="3">
      <t>セタイスウ</t>
    </rPh>
    <phoneticPr fontId="3"/>
  </si>
  <si>
    <t>名目支出側</t>
    <rPh sb="0" eb="2">
      <t>メイモク</t>
    </rPh>
    <rPh sb="2" eb="4">
      <t>シシュツ</t>
    </rPh>
    <rPh sb="4" eb="5">
      <t>ガワ</t>
    </rPh>
    <phoneticPr fontId="3"/>
  </si>
  <si>
    <t>年度10億円</t>
    <rPh sb="0" eb="2">
      <t>ネンド</t>
    </rPh>
    <rPh sb="4" eb="6">
      <t>オクエン</t>
    </rPh>
    <phoneticPr fontId="3"/>
  </si>
  <si>
    <t>雇用者報酬</t>
    <rPh sb="0" eb="3">
      <t>コヨウシャ</t>
    </rPh>
    <rPh sb="3" eb="5">
      <t>ホウシュウ</t>
    </rPh>
    <phoneticPr fontId="3"/>
  </si>
  <si>
    <t>営業余剰</t>
    <rPh sb="0" eb="2">
      <t>エイギョウ</t>
    </rPh>
    <rPh sb="2" eb="4">
      <t>ヨジョウ</t>
    </rPh>
    <phoneticPr fontId="3"/>
  </si>
  <si>
    <t>実質支出側</t>
    <rPh sb="0" eb="2">
      <t>ジッシツ</t>
    </rPh>
    <rPh sb="2" eb="4">
      <t>シシュツ</t>
    </rPh>
    <rPh sb="4" eb="5">
      <t>ガワ</t>
    </rPh>
    <phoneticPr fontId="3"/>
  </si>
  <si>
    <t>給与総額</t>
    <rPh sb="0" eb="2">
      <t>キュウヨ</t>
    </rPh>
    <rPh sb="2" eb="4">
      <t>ソウガク</t>
    </rPh>
    <phoneticPr fontId="3"/>
  </si>
  <si>
    <t>国税庁調査</t>
    <rPh sb="0" eb="3">
      <t>コクゼイチョウ</t>
    </rPh>
    <rPh sb="3" eb="5">
      <t>チョウサ</t>
    </rPh>
    <phoneticPr fontId="3"/>
  </si>
  <si>
    <t>10億円</t>
    <rPh sb="2" eb="4">
      <t>オクエン</t>
    </rPh>
    <phoneticPr fontId="3"/>
  </si>
  <si>
    <t>国の歳出額</t>
    <rPh sb="0" eb="1">
      <t>クニ</t>
    </rPh>
    <rPh sb="2" eb="4">
      <t>サイシュツ</t>
    </rPh>
    <rPh sb="4" eb="5">
      <t>ガク</t>
    </rPh>
    <phoneticPr fontId="3"/>
  </si>
  <si>
    <t>国債費</t>
    <rPh sb="0" eb="3">
      <t>コクサイヒ</t>
    </rPh>
    <phoneticPr fontId="3"/>
  </si>
  <si>
    <t>地方交付税交付金等</t>
    <rPh sb="0" eb="2">
      <t>チホウ</t>
    </rPh>
    <rPh sb="2" eb="5">
      <t>コウフゼイ</t>
    </rPh>
    <rPh sb="5" eb="9">
      <t>コウフキントウ</t>
    </rPh>
    <phoneticPr fontId="3"/>
  </si>
  <si>
    <t>一般歳出</t>
    <rPh sb="0" eb="2">
      <t>イッパン</t>
    </rPh>
    <rPh sb="2" eb="4">
      <t>サイシュツ</t>
    </rPh>
    <phoneticPr fontId="3"/>
  </si>
  <si>
    <t>歳入決算</t>
    <rPh sb="0" eb="2">
      <t>サイニュウ</t>
    </rPh>
    <rPh sb="2" eb="4">
      <t>ケッサン</t>
    </rPh>
    <phoneticPr fontId="3"/>
  </si>
  <si>
    <t>財務省：千円</t>
    <rPh sb="0" eb="3">
      <t>ザイムショウ</t>
    </rPh>
    <rPh sb="4" eb="6">
      <t>センエン</t>
    </rPh>
    <phoneticPr fontId="3"/>
  </si>
  <si>
    <t>歳出決算</t>
    <rPh sb="0" eb="2">
      <t>サイシュツ</t>
    </rPh>
    <rPh sb="2" eb="4">
      <t>ケッサン</t>
    </rPh>
    <phoneticPr fontId="3"/>
  </si>
  <si>
    <t>国債残高</t>
    <rPh sb="0" eb="2">
      <t>コクサイ</t>
    </rPh>
    <rPh sb="2" eb="4">
      <t>ザンダカ</t>
    </rPh>
    <phoneticPr fontId="3"/>
  </si>
  <si>
    <t>普通国債</t>
    <rPh sb="0" eb="2">
      <t>フツウ</t>
    </rPh>
    <rPh sb="2" eb="4">
      <t>コクサイ</t>
    </rPh>
    <phoneticPr fontId="3"/>
  </si>
  <si>
    <t>年度末10億円</t>
    <rPh sb="0" eb="2">
      <t>ネンド</t>
    </rPh>
    <rPh sb="2" eb="3">
      <t>マツ</t>
    </rPh>
    <rPh sb="5" eb="7">
      <t>オクエン</t>
    </rPh>
    <phoneticPr fontId="3"/>
  </si>
  <si>
    <t>財政投融資特別会計国債</t>
    <rPh sb="0" eb="2">
      <t>ザイセイ</t>
    </rPh>
    <rPh sb="2" eb="5">
      <t>トウユウシ</t>
    </rPh>
    <rPh sb="5" eb="7">
      <t>トクベツ</t>
    </rPh>
    <rPh sb="7" eb="9">
      <t>カイケイ</t>
    </rPh>
    <rPh sb="9" eb="11">
      <t>コクサイ</t>
    </rPh>
    <phoneticPr fontId="3"/>
  </si>
  <si>
    <t>財務省：10億円：年度末</t>
    <rPh sb="0" eb="3">
      <t>ザイムショウ</t>
    </rPh>
    <rPh sb="6" eb="8">
      <t>オクエン</t>
    </rPh>
    <rPh sb="9" eb="12">
      <t>ネンドマツ</t>
    </rPh>
    <phoneticPr fontId="3"/>
  </si>
  <si>
    <t>国債利払い</t>
    <rPh sb="0" eb="2">
      <t>コクサイ</t>
    </rPh>
    <rPh sb="2" eb="4">
      <t>リバラ</t>
    </rPh>
    <phoneticPr fontId="3"/>
  </si>
  <si>
    <t>国債発行額</t>
    <rPh sb="0" eb="2">
      <t>コクサイ</t>
    </rPh>
    <rPh sb="2" eb="5">
      <t>ハッコウガク</t>
    </rPh>
    <phoneticPr fontId="3"/>
  </si>
  <si>
    <t>消費者物価</t>
    <rPh sb="0" eb="3">
      <t>ショウヒシャ</t>
    </rPh>
    <rPh sb="3" eb="5">
      <t>ブッカ</t>
    </rPh>
    <phoneticPr fontId="3"/>
  </si>
  <si>
    <t>総合</t>
    <rPh sb="0" eb="2">
      <t>ソウゴウ</t>
    </rPh>
    <phoneticPr fontId="3"/>
  </si>
  <si>
    <t>年度末現在決算カード</t>
    <rPh sb="0" eb="3">
      <t>ネンドマツ</t>
    </rPh>
    <rPh sb="3" eb="5">
      <t>ゲンザイ</t>
    </rPh>
    <rPh sb="5" eb="7">
      <t>ケッサン</t>
    </rPh>
    <phoneticPr fontId="3"/>
  </si>
  <si>
    <t>75歳以上</t>
    <rPh sb="2" eb="3">
      <t>サイ</t>
    </rPh>
    <rPh sb="3" eb="5">
      <t>イジョウ</t>
    </rPh>
    <phoneticPr fontId="3"/>
  </si>
  <si>
    <t>死亡数</t>
    <rPh sb="0" eb="3">
      <t>シボウスウ</t>
    </rPh>
    <phoneticPr fontId="3"/>
  </si>
  <si>
    <t>外国人登録数</t>
    <rPh sb="0" eb="2">
      <t>ガイコク</t>
    </rPh>
    <rPh sb="2" eb="3">
      <t>ジン</t>
    </rPh>
    <rPh sb="3" eb="6">
      <t>トウロクスウ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</si>
  <si>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</si>
  <si>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</si>
  <si>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世帯数</t>
    <rPh sb="0" eb="2">
      <t>セタイ</t>
    </rPh>
    <rPh sb="2" eb="3">
      <t>スウ</t>
    </rPh>
    <phoneticPr fontId="3"/>
  </si>
  <si>
    <t>保育園</t>
    <rPh sb="0" eb="3">
      <t>ホイクエン</t>
    </rPh>
    <phoneticPr fontId="3"/>
  </si>
  <si>
    <t>私立園</t>
    <rPh sb="0" eb="2">
      <t>ワタクシリツ</t>
    </rPh>
    <rPh sb="2" eb="3">
      <t>エン</t>
    </rPh>
    <phoneticPr fontId="3"/>
  </si>
  <si>
    <t>園児総数市立</t>
    <rPh sb="0" eb="2">
      <t>エンジ</t>
    </rPh>
    <rPh sb="2" eb="4">
      <t>ソウスウ</t>
    </rPh>
    <rPh sb="4" eb="6">
      <t>シリツ</t>
    </rPh>
    <phoneticPr fontId="3"/>
  </si>
  <si>
    <t>園児総数私立</t>
    <rPh sb="0" eb="2">
      <t>エンジ</t>
    </rPh>
    <rPh sb="2" eb="4">
      <t>ソウスウ</t>
    </rPh>
    <rPh sb="4" eb="6">
      <t>シリツ</t>
    </rPh>
    <phoneticPr fontId="3"/>
  </si>
  <si>
    <t>私立学級</t>
    <rPh sb="0" eb="2">
      <t>シリツ</t>
    </rPh>
    <rPh sb="2" eb="4">
      <t>ガッキュウ</t>
    </rPh>
    <phoneticPr fontId="3"/>
  </si>
  <si>
    <t>私立児童数</t>
    <rPh sb="0" eb="2">
      <t>シリツ</t>
    </rPh>
    <rPh sb="2" eb="4">
      <t>ジドウ</t>
    </rPh>
    <rPh sb="4" eb="5">
      <t>スウ</t>
    </rPh>
    <phoneticPr fontId="3"/>
  </si>
  <si>
    <t>産業　事業所</t>
    <rPh sb="0" eb="2">
      <t>サンギョウ</t>
    </rPh>
    <rPh sb="3" eb="6">
      <t>ジギョウショ</t>
    </rPh>
    <phoneticPr fontId="3"/>
  </si>
  <si>
    <t>事業所数</t>
    <rPh sb="0" eb="3">
      <t>ジギョウショ</t>
    </rPh>
    <rPh sb="3" eb="4">
      <t>スウ</t>
    </rPh>
    <phoneticPr fontId="3"/>
  </si>
  <si>
    <t>東京都統計年鑑</t>
    <rPh sb="0" eb="3">
      <t>トウキョウト</t>
    </rPh>
    <rPh sb="3" eb="5">
      <t>トウケイ</t>
    </rPh>
    <rPh sb="5" eb="7">
      <t>ネンカン</t>
    </rPh>
    <phoneticPr fontId="3"/>
  </si>
  <si>
    <t>従業者数</t>
    <rPh sb="0" eb="1">
      <t>ジュウ</t>
    </rPh>
    <rPh sb="1" eb="4">
      <t>ギョウシャスウ</t>
    </rPh>
    <phoneticPr fontId="3"/>
  </si>
  <si>
    <t>産業　農業</t>
    <rPh sb="0" eb="2">
      <t>サンギョウ</t>
    </rPh>
    <rPh sb="3" eb="5">
      <t>ノウギョウ</t>
    </rPh>
    <phoneticPr fontId="3"/>
  </si>
  <si>
    <t>産業　工業</t>
    <rPh sb="0" eb="2">
      <t>サンギョウ</t>
    </rPh>
    <rPh sb="3" eb="5">
      <t>コウギョウ</t>
    </rPh>
    <phoneticPr fontId="3"/>
  </si>
  <si>
    <t>工場数(4人以上)</t>
    <rPh sb="0" eb="2">
      <t>コウジョウ</t>
    </rPh>
    <rPh sb="2" eb="3">
      <t>カズ</t>
    </rPh>
    <rPh sb="5" eb="8">
      <t>ニンイジョウ</t>
    </rPh>
    <phoneticPr fontId="3"/>
  </si>
  <si>
    <t>産業　商業</t>
    <rPh sb="0" eb="2">
      <t>サンギョウ</t>
    </rPh>
    <rPh sb="3" eb="5">
      <t>ショウギョウ</t>
    </rPh>
    <phoneticPr fontId="3"/>
  </si>
  <si>
    <t>小売商店数</t>
    <rPh sb="0" eb="2">
      <t>コウリ</t>
    </rPh>
    <rPh sb="2" eb="5">
      <t>ショウテンスウ</t>
    </rPh>
    <phoneticPr fontId="3"/>
  </si>
  <si>
    <t>小売従業者数</t>
    <rPh sb="0" eb="2">
      <t>コウリ</t>
    </rPh>
    <rPh sb="2" eb="3">
      <t>ジュウ</t>
    </rPh>
    <rPh sb="3" eb="6">
      <t>ギョウシャスウ</t>
    </rPh>
    <phoneticPr fontId="3"/>
  </si>
  <si>
    <t>小売販売額</t>
    <rPh sb="0" eb="2">
      <t>コウリ</t>
    </rPh>
    <rPh sb="2" eb="4">
      <t>ハンバイ</t>
    </rPh>
    <rPh sb="4" eb="5">
      <t>ガク</t>
    </rPh>
    <phoneticPr fontId="3"/>
  </si>
  <si>
    <t>建築</t>
    <rPh sb="0" eb="2">
      <t>ケンチク</t>
    </rPh>
    <phoneticPr fontId="3"/>
  </si>
  <si>
    <t>着工棟数</t>
    <rPh sb="0" eb="2">
      <t>チャッコウ</t>
    </rPh>
    <rPh sb="2" eb="3">
      <t>トウ</t>
    </rPh>
    <rPh sb="3" eb="4">
      <t>スウ</t>
    </rPh>
    <phoneticPr fontId="3"/>
  </si>
  <si>
    <t>着工面積</t>
    <rPh sb="0" eb="2">
      <t>チャッコウ</t>
    </rPh>
    <rPh sb="2" eb="4">
      <t>メンセキ</t>
    </rPh>
    <phoneticPr fontId="3"/>
  </si>
  <si>
    <t>着工工事費</t>
    <rPh sb="0" eb="2">
      <t>チャッコウ</t>
    </rPh>
    <rPh sb="2" eb="5">
      <t>コウジヒ</t>
    </rPh>
    <phoneticPr fontId="3"/>
  </si>
  <si>
    <t>被保護世帯</t>
    <rPh sb="0" eb="1">
      <t>ヒ</t>
    </rPh>
    <rPh sb="1" eb="3">
      <t>ホゴ</t>
    </rPh>
    <rPh sb="3" eb="5">
      <t>セタイ</t>
    </rPh>
    <phoneticPr fontId="3"/>
  </si>
  <si>
    <t>被保護人員</t>
    <rPh sb="0" eb="1">
      <t>ヒ</t>
    </rPh>
    <rPh sb="1" eb="3">
      <t>ホゴ</t>
    </rPh>
    <rPh sb="3" eb="5">
      <t>ジンイン</t>
    </rPh>
    <phoneticPr fontId="3"/>
  </si>
  <si>
    <t>図書館</t>
    <rPh sb="0" eb="3">
      <t>トショカン</t>
    </rPh>
    <phoneticPr fontId="3"/>
  </si>
  <si>
    <t>蔵書</t>
    <rPh sb="0" eb="2">
      <t>ゾウショ</t>
    </rPh>
    <phoneticPr fontId="3"/>
  </si>
  <si>
    <t>貸し出し</t>
    <rPh sb="0" eb="1">
      <t>カ</t>
    </rPh>
    <rPh sb="2" eb="3">
      <t>ダ</t>
    </rPh>
    <phoneticPr fontId="3"/>
  </si>
  <si>
    <t>障害者</t>
    <rPh sb="0" eb="3">
      <t>ショウガイシャ</t>
    </rPh>
    <phoneticPr fontId="3"/>
  </si>
  <si>
    <t>認定総数</t>
    <rPh sb="0" eb="2">
      <t>ニンテイ</t>
    </rPh>
    <rPh sb="2" eb="4">
      <t>ソウスウ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</si>
  <si>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</si>
  <si>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</si>
  <si>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</si>
  <si>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</si>
  <si>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</si>
  <si>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要支援（１）</t>
    <rPh sb="0" eb="3">
      <t>ヨウシエン</t>
    </rPh>
    <phoneticPr fontId="3"/>
  </si>
  <si>
    <t>要支援２</t>
    <rPh sb="0" eb="3">
      <t>ヨウシエン</t>
    </rPh>
    <phoneticPr fontId="3"/>
  </si>
  <si>
    <t>国民年金被保険者</t>
    <rPh sb="0" eb="2">
      <t>コクミン</t>
    </rPh>
    <rPh sb="2" eb="4">
      <t>ネンキン</t>
    </rPh>
    <phoneticPr fontId="3"/>
  </si>
  <si>
    <t>年度末月：事務報告書</t>
    <rPh sb="0" eb="2">
      <t>ネンド</t>
    </rPh>
    <rPh sb="2" eb="3">
      <t>マツ</t>
    </rPh>
    <rPh sb="3" eb="4">
      <t>ゲツ</t>
    </rPh>
    <rPh sb="5" eb="7">
      <t>ジム</t>
    </rPh>
    <rPh sb="7" eb="10">
      <t>ホウコクショ</t>
    </rPh>
    <phoneticPr fontId="3"/>
  </si>
  <si>
    <t>任意</t>
    <rPh sb="0" eb="2">
      <t>ニンイ</t>
    </rPh>
    <phoneticPr fontId="3"/>
  </si>
  <si>
    <t>第3号</t>
    <rPh sb="0" eb="1">
      <t>ダイ</t>
    </rPh>
    <rPh sb="2" eb="3">
      <t>ゴウ</t>
    </rPh>
    <phoneticPr fontId="3"/>
  </si>
  <si>
    <t>総数</t>
    <rPh sb="0" eb="2">
      <t>ソウスウ</t>
    </rPh>
    <phoneticPr fontId="3"/>
  </si>
  <si>
    <t>総数　延長</t>
    <rPh sb="0" eb="2">
      <t>ソウスウ</t>
    </rPh>
    <rPh sb="3" eb="5">
      <t>エンチョウ</t>
    </rPh>
    <phoneticPr fontId="3"/>
  </si>
  <si>
    <t>4月1日東京都統計年鑑</t>
    <rPh sb="1" eb="2">
      <t>ガツ</t>
    </rPh>
    <rPh sb="3" eb="4">
      <t>ニチ</t>
    </rPh>
    <rPh sb="4" eb="7">
      <t>トウキョウト</t>
    </rPh>
    <rPh sb="7" eb="9">
      <t>トウケイ</t>
    </rPh>
    <rPh sb="9" eb="11">
      <t>ネンカン</t>
    </rPh>
    <phoneticPr fontId="3"/>
  </si>
  <si>
    <t>総数　面積</t>
    <rPh sb="0" eb="2">
      <t>ソウスウ</t>
    </rPh>
    <rPh sb="3" eb="5">
      <t>メンセキ</t>
    </rPh>
    <phoneticPr fontId="3"/>
  </si>
  <si>
    <t>主要　延長</t>
    <rPh sb="0" eb="2">
      <t>シュヨウ</t>
    </rPh>
    <rPh sb="3" eb="5">
      <t>エンチョウ</t>
    </rPh>
    <phoneticPr fontId="3"/>
  </si>
  <si>
    <t>主要　面積</t>
    <rPh sb="0" eb="2">
      <t>シュヨウ</t>
    </rPh>
    <rPh sb="3" eb="5">
      <t>メンセキ</t>
    </rPh>
    <phoneticPr fontId="3"/>
  </si>
  <si>
    <t>都道　延長</t>
    <rPh sb="0" eb="2">
      <t>トドウ</t>
    </rPh>
    <rPh sb="3" eb="5">
      <t>エンチョウ</t>
    </rPh>
    <phoneticPr fontId="3"/>
  </si>
  <si>
    <t>都道　面積</t>
    <rPh sb="0" eb="2">
      <t>トドウ</t>
    </rPh>
    <rPh sb="3" eb="5">
      <t>メンセキ</t>
    </rPh>
    <phoneticPr fontId="3"/>
  </si>
  <si>
    <t>市道　延長</t>
    <rPh sb="0" eb="2">
      <t>シドウ</t>
    </rPh>
    <rPh sb="3" eb="5">
      <t>エンチョウ</t>
    </rPh>
    <phoneticPr fontId="3"/>
  </si>
  <si>
    <t>市道　面積</t>
    <rPh sb="0" eb="2">
      <t>シドウ</t>
    </rPh>
    <rPh sb="3" eb="5">
      <t>メンセキ</t>
    </rPh>
    <phoneticPr fontId="3"/>
  </si>
  <si>
    <t>普及率</t>
    <rPh sb="0" eb="2">
      <t>フキュウ</t>
    </rPh>
    <rPh sb="2" eb="3">
      <t>リツ</t>
    </rPh>
    <phoneticPr fontId="3"/>
  </si>
  <si>
    <t>年度末統計ひの</t>
    <rPh sb="0" eb="3">
      <t>ネンドマツ</t>
    </rPh>
    <rPh sb="3" eb="5">
      <t>トウケイ</t>
    </rPh>
    <phoneticPr fontId="3"/>
  </si>
  <si>
    <t>公園</t>
    <rPh sb="0" eb="2">
      <t>コウエン</t>
    </rPh>
    <phoneticPr fontId="3"/>
  </si>
  <si>
    <t>箇所</t>
    <rPh sb="0" eb="2">
      <t>カショ</t>
    </rPh>
    <phoneticPr fontId="3"/>
  </si>
  <si>
    <t>ごみ</t>
    <phoneticPr fontId="3"/>
  </si>
  <si>
    <t>総量</t>
    <rPh sb="0" eb="2">
      <t>ソウリョウ</t>
    </rPh>
    <phoneticPr fontId="3"/>
  </si>
  <si>
    <t>年度：ｔ</t>
    <rPh sb="0" eb="2">
      <t>ネンド</t>
    </rPh>
    <phoneticPr fontId="3"/>
  </si>
  <si>
    <t>可燃</t>
    <rPh sb="0" eb="2">
      <t>カネン</t>
    </rPh>
    <phoneticPr fontId="3"/>
  </si>
  <si>
    <t>不燃</t>
    <rPh sb="0" eb="2">
      <t>フネン</t>
    </rPh>
    <phoneticPr fontId="3"/>
  </si>
  <si>
    <t>一人一日あたり</t>
    <rPh sb="0" eb="2">
      <t>ヒトリ</t>
    </rPh>
    <rPh sb="2" eb="4">
      <t>イチニチ</t>
    </rPh>
    <phoneticPr fontId="3"/>
  </si>
  <si>
    <t>ｇ</t>
    <phoneticPr fontId="3"/>
  </si>
  <si>
    <t>資源回収集団</t>
    <rPh sb="0" eb="2">
      <t>シゲン</t>
    </rPh>
    <rPh sb="2" eb="4">
      <t>カイシュウ</t>
    </rPh>
    <rPh sb="4" eb="6">
      <t>シュウダン</t>
    </rPh>
    <phoneticPr fontId="3"/>
  </si>
  <si>
    <t>資源回収市</t>
    <rPh sb="0" eb="2">
      <t>シゲン</t>
    </rPh>
    <rPh sb="2" eb="4">
      <t>カイシュウ</t>
    </rPh>
    <rPh sb="4" eb="5">
      <t>シ</t>
    </rPh>
    <phoneticPr fontId="3"/>
  </si>
  <si>
    <t>自動車</t>
    <rPh sb="0" eb="3">
      <t>ジドウシャ</t>
    </rPh>
    <phoneticPr fontId="3"/>
  </si>
  <si>
    <t>貨物</t>
    <rPh sb="0" eb="2">
      <t>カモツ</t>
    </rPh>
    <phoneticPr fontId="3"/>
  </si>
  <si>
    <t>乗用</t>
    <rPh sb="0" eb="2">
      <t>ジョウヨウ</t>
    </rPh>
    <phoneticPr fontId="3"/>
  </si>
  <si>
    <t>乗合</t>
    <rPh sb="0" eb="2">
      <t>ノリアイ</t>
    </rPh>
    <phoneticPr fontId="3"/>
  </si>
  <si>
    <t>二輪</t>
    <rPh sb="0" eb="2">
      <t>ニリン</t>
    </rPh>
    <phoneticPr fontId="3"/>
  </si>
  <si>
    <t>原付</t>
    <rPh sb="0" eb="2">
      <t>ゲンツキ</t>
    </rPh>
    <phoneticPr fontId="3"/>
  </si>
  <si>
    <t>軽自動車</t>
    <rPh sb="0" eb="4">
      <t>ケイジドウシャ</t>
    </rPh>
    <phoneticPr fontId="3"/>
  </si>
  <si>
    <t>小型二輪</t>
    <rPh sb="0" eb="2">
      <t>コガタ</t>
    </rPh>
    <rPh sb="2" eb="4">
      <t>ニリン</t>
    </rPh>
    <phoneticPr fontId="3"/>
  </si>
  <si>
    <t>鉄道乗車</t>
    <rPh sb="0" eb="2">
      <t>テツドウ</t>
    </rPh>
    <rPh sb="2" eb="4">
      <t>ジョウシャ</t>
    </rPh>
    <phoneticPr fontId="3"/>
  </si>
  <si>
    <t>火災</t>
    <rPh sb="0" eb="2">
      <t>カサイ</t>
    </rPh>
    <phoneticPr fontId="3"/>
  </si>
  <si>
    <t>交通事故件数</t>
    <rPh sb="0" eb="2">
      <t>コウツウ</t>
    </rPh>
    <rPh sb="2" eb="4">
      <t>ジコ</t>
    </rPh>
    <rPh sb="4" eb="6">
      <t>ケンスウ</t>
    </rPh>
    <phoneticPr fontId="3"/>
  </si>
  <si>
    <t>刑法犯</t>
    <rPh sb="0" eb="3">
      <t>ケイホウハン</t>
    </rPh>
    <phoneticPr fontId="3"/>
  </si>
  <si>
    <t>保健医療</t>
    <rPh sb="0" eb="2">
      <t>ホケン</t>
    </rPh>
    <rPh sb="2" eb="4">
      <t>イリョウ</t>
    </rPh>
    <phoneticPr fontId="3"/>
  </si>
  <si>
    <t>教育</t>
    <rPh sb="0" eb="2">
      <t>キョウイク</t>
    </rPh>
    <phoneticPr fontId="3"/>
  </si>
  <si>
    <t>うち一般職</t>
    <rPh sb="2" eb="4">
      <t>イッパン</t>
    </rPh>
    <rPh sb="4" eb="5">
      <t>ショク</t>
    </rPh>
    <phoneticPr fontId="3"/>
  </si>
  <si>
    <t>学校</t>
    <rPh sb="0" eb="2">
      <t>ガッコウ</t>
    </rPh>
    <phoneticPr fontId="3"/>
  </si>
  <si>
    <t>関連統計国レベル</t>
    <rPh sb="0" eb="2">
      <t>カンレン</t>
    </rPh>
    <rPh sb="2" eb="4">
      <t>トウケイ</t>
    </rPh>
    <rPh sb="4" eb="5">
      <t>クニ</t>
    </rPh>
    <phoneticPr fontId="3"/>
  </si>
  <si>
    <t>国民年金事務費</t>
    <rPh sb="0" eb="2">
      <t>コクミン</t>
    </rPh>
    <rPh sb="2" eb="4">
      <t>ネンキン</t>
    </rPh>
    <rPh sb="4" eb="6">
      <t>ジム</t>
    </rPh>
    <rPh sb="6" eb="7">
      <t>ヒ</t>
    </rPh>
    <phoneticPr fontId="3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</si>
  <si>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3"/>
  </si>
  <si>
    <t>生活保護総務費</t>
    <rPh sb="0" eb="2">
      <t>セイカツ</t>
    </rPh>
    <rPh sb="2" eb="4">
      <t>ホゴ</t>
    </rPh>
    <rPh sb="4" eb="7">
      <t>ソウムヒ</t>
    </rPh>
    <phoneticPr fontId="3"/>
  </si>
  <si>
    <t>扶助費</t>
    <rPh sb="0" eb="2">
      <t>フジョ</t>
    </rPh>
    <rPh sb="2" eb="3">
      <t>ヒ</t>
    </rPh>
    <phoneticPr fontId="3"/>
  </si>
  <si>
    <t>総人口含む外国人</t>
    <rPh sb="0" eb="3">
      <t>ソウジンコウ</t>
    </rPh>
    <rPh sb="3" eb="4">
      <t>フク</t>
    </rPh>
    <rPh sb="5" eb="7">
      <t>ガイコク</t>
    </rPh>
    <rPh sb="7" eb="8">
      <t>ジン</t>
    </rPh>
    <phoneticPr fontId="3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</si>
  <si>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3"/>
  </si>
  <si>
    <t>下水道費</t>
    <rPh sb="0" eb="3">
      <t>ゲスイドウ</t>
    </rPh>
    <rPh sb="3" eb="4">
      <t>ヒ</t>
    </rPh>
    <phoneticPr fontId="3"/>
  </si>
  <si>
    <t>　管理費</t>
    <rPh sb="1" eb="4">
      <t>カンリヒ</t>
    </rPh>
    <phoneticPr fontId="3"/>
  </si>
  <si>
    <t>　建設費</t>
    <rPh sb="1" eb="4">
      <t>ケンセツヒ</t>
    </rPh>
    <phoneticPr fontId="3"/>
  </si>
  <si>
    <t>平成23</t>
    <rPh sb="0" eb="2">
      <t>ヘイセイ</t>
    </rPh>
    <phoneticPr fontId="3"/>
  </si>
  <si>
    <t>一般会計決算書より</t>
    <rPh sb="0" eb="2">
      <t>イッパン</t>
    </rPh>
    <rPh sb="2" eb="4">
      <t>カイケイ</t>
    </rPh>
    <rPh sb="4" eb="6">
      <t>ケッサン</t>
    </rPh>
    <rPh sb="6" eb="7">
      <t>ショ</t>
    </rPh>
    <phoneticPr fontId="3"/>
  </si>
  <si>
    <t>土地面積残高:単位㎡</t>
    <rPh sb="0" eb="2">
      <t>トチ</t>
    </rPh>
    <rPh sb="2" eb="4">
      <t>メンセキ</t>
    </rPh>
    <rPh sb="4" eb="6">
      <t>ザンダカ</t>
    </rPh>
    <rPh sb="7" eb="9">
      <t>タンイ</t>
    </rPh>
    <phoneticPr fontId="3"/>
  </si>
  <si>
    <t>土地残高（土地のみ）:単位百万円</t>
    <rPh sb="0" eb="2">
      <t>トチ</t>
    </rPh>
    <rPh sb="2" eb="4">
      <t>ザンダカ</t>
    </rPh>
    <rPh sb="5" eb="7">
      <t>トチ</t>
    </rPh>
    <rPh sb="11" eb="13">
      <t>タンイ</t>
    </rPh>
    <rPh sb="13" eb="16">
      <t>ヒャクマンエン</t>
    </rPh>
    <phoneticPr fontId="3"/>
  </si>
  <si>
    <t>取得土地：㎡</t>
    <rPh sb="0" eb="2">
      <t>シュトク</t>
    </rPh>
    <rPh sb="2" eb="4">
      <t>トチ</t>
    </rPh>
    <phoneticPr fontId="3"/>
  </si>
  <si>
    <t>取得土地：百万円</t>
    <rPh sb="0" eb="2">
      <t>シュトク</t>
    </rPh>
    <rPh sb="2" eb="4">
      <t>トチ</t>
    </rPh>
    <rPh sb="5" eb="8">
      <t>ヒャクマンエン</t>
    </rPh>
    <phoneticPr fontId="3"/>
  </si>
  <si>
    <t>処分土地：㎡</t>
    <rPh sb="0" eb="2">
      <t>ショブン</t>
    </rPh>
    <rPh sb="2" eb="4">
      <t>トチ</t>
    </rPh>
    <phoneticPr fontId="3"/>
  </si>
  <si>
    <t>処分土地；百万円</t>
    <rPh sb="0" eb="2">
      <t>ショブン</t>
    </rPh>
    <rPh sb="2" eb="4">
      <t>トチ</t>
    </rPh>
    <rPh sb="5" eb="8">
      <t>ヒャクマンエン</t>
    </rPh>
    <phoneticPr fontId="3"/>
  </si>
  <si>
    <t>保養施設建設基金</t>
    <rPh sb="0" eb="2">
      <t>ホヨウ</t>
    </rPh>
    <rPh sb="2" eb="4">
      <t>シセツ</t>
    </rPh>
    <rPh sb="4" eb="6">
      <t>ケンセツ</t>
    </rPh>
    <rPh sb="6" eb="8">
      <t>キキン</t>
    </rPh>
    <phoneticPr fontId="3"/>
  </si>
  <si>
    <t>文化センター建設基金</t>
    <rPh sb="0" eb="2">
      <t>ブンカ</t>
    </rPh>
    <rPh sb="6" eb="8">
      <t>ケンセツ</t>
    </rPh>
    <rPh sb="8" eb="10">
      <t>キキン</t>
    </rPh>
    <phoneticPr fontId="3"/>
  </si>
  <si>
    <t>地域ｾﾝﾀｰ建設基金</t>
    <rPh sb="0" eb="2">
      <t>チイキ</t>
    </rPh>
    <rPh sb="6" eb="8">
      <t>ケンセツ</t>
    </rPh>
    <rPh sb="8" eb="10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</si>
  <si>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</si>
  <si>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みどりと公園基金</t>
    <rPh sb="4" eb="6">
      <t>コウエン</t>
    </rPh>
    <rPh sb="6" eb="8">
      <t>キキン</t>
    </rPh>
    <phoneticPr fontId="3"/>
  </si>
  <si>
    <t>都市再開発整備基金</t>
    <rPh sb="0" eb="2">
      <t>トシ</t>
    </rPh>
    <rPh sb="2" eb="5">
      <t>サイカイハツ</t>
    </rPh>
    <rPh sb="5" eb="7">
      <t>セイビ</t>
    </rPh>
    <rPh sb="7" eb="9">
      <t>キキン</t>
    </rPh>
    <phoneticPr fontId="3"/>
  </si>
  <si>
    <t>鉄道線増立体化整備</t>
    <rPh sb="0" eb="2">
      <t>テツドウ</t>
    </rPh>
    <rPh sb="2" eb="3">
      <t>セン</t>
    </rPh>
    <rPh sb="3" eb="4">
      <t>ゾウ</t>
    </rPh>
    <rPh sb="4" eb="7">
      <t>リッタイカ</t>
    </rPh>
    <rPh sb="7" eb="9">
      <t>セイビ</t>
    </rPh>
    <phoneticPr fontId="3"/>
  </si>
  <si>
    <t>市営住宅整備基金</t>
    <rPh sb="0" eb="2">
      <t>シエイ</t>
    </rPh>
    <rPh sb="2" eb="4">
      <t>ジュウタク</t>
    </rPh>
    <rPh sb="4" eb="6">
      <t>セイビ</t>
    </rPh>
    <rPh sb="6" eb="8">
      <t>キキン</t>
    </rPh>
    <phoneticPr fontId="3"/>
  </si>
  <si>
    <t>教育施設整備基金</t>
    <rPh sb="0" eb="2">
      <t>キョウイク</t>
    </rPh>
    <rPh sb="2" eb="4">
      <t>シセツ</t>
    </rPh>
    <rPh sb="4" eb="6">
      <t>セイビ</t>
    </rPh>
    <rPh sb="6" eb="8">
      <t>キキン</t>
    </rPh>
    <phoneticPr fontId="3"/>
  </si>
  <si>
    <t>環境基金</t>
    <rPh sb="0" eb="2">
      <t>カンキョウ</t>
    </rPh>
    <rPh sb="2" eb="4">
      <t>キキン</t>
    </rPh>
    <phoneticPr fontId="3"/>
  </si>
  <si>
    <t>国民健康保険事業運営基金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ウンエイ</t>
    </rPh>
    <rPh sb="10" eb="12">
      <t>キキン</t>
    </rPh>
    <phoneticPr fontId="3"/>
  </si>
  <si>
    <t>高額介護</t>
    <rPh sb="0" eb="2">
      <t>コウガク</t>
    </rPh>
    <rPh sb="2" eb="4">
      <t>カイゴ</t>
    </rPh>
    <phoneticPr fontId="3"/>
  </si>
  <si>
    <t>国民年金事務費</t>
    <rPh sb="0" eb="2">
      <t>コクミン</t>
    </rPh>
    <rPh sb="2" eb="4">
      <t>ネンキン</t>
    </rPh>
    <rPh sb="4" eb="7">
      <t>ジムヒ</t>
    </rPh>
    <phoneticPr fontId="3"/>
  </si>
  <si>
    <t>障がい者施設費</t>
    <rPh sb="0" eb="1">
      <t>ショウ</t>
    </rPh>
    <rPh sb="3" eb="4">
      <t>シャ</t>
    </rPh>
    <rPh sb="4" eb="7">
      <t>シセツヒ</t>
    </rPh>
    <phoneticPr fontId="3"/>
  </si>
  <si>
    <t>高齢者福祉費</t>
    <rPh sb="0" eb="3">
      <t>コウレイシャ</t>
    </rPh>
    <rPh sb="3" eb="5">
      <t>フクシ</t>
    </rPh>
    <rPh sb="5" eb="6">
      <t>ヒ</t>
    </rPh>
    <phoneticPr fontId="3"/>
  </si>
  <si>
    <t>老人医療費</t>
    <rPh sb="0" eb="2">
      <t>ロウジン</t>
    </rPh>
    <rPh sb="2" eb="5">
      <t>イリョウヒ</t>
    </rPh>
    <phoneticPr fontId="3"/>
  </si>
  <si>
    <t>福祉会館費</t>
    <rPh sb="0" eb="2">
      <t>フクシ</t>
    </rPh>
    <rPh sb="2" eb="4">
      <t>カイカン</t>
    </rPh>
    <rPh sb="4" eb="5">
      <t>ヒ</t>
    </rPh>
    <phoneticPr fontId="3"/>
  </si>
  <si>
    <t>青少年対策費</t>
    <rPh sb="0" eb="3">
      <t>セイショウネン</t>
    </rPh>
    <rPh sb="3" eb="6">
      <t>タイサクヒ</t>
    </rPh>
    <phoneticPr fontId="3"/>
  </si>
  <si>
    <t>介護保険事業費</t>
    <rPh sb="0" eb="2">
      <t>カイゴ</t>
    </rPh>
    <rPh sb="2" eb="4">
      <t>ホケン</t>
    </rPh>
    <rPh sb="4" eb="7">
      <t>ジギョウヒ</t>
    </rPh>
    <phoneticPr fontId="3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</si>
  <si>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3"/>
  </si>
  <si>
    <t>児童措置費</t>
    <rPh sb="0" eb="2">
      <t>ジドウ</t>
    </rPh>
    <rPh sb="2" eb="4">
      <t>ソチ</t>
    </rPh>
    <rPh sb="4" eb="5">
      <t>ヒ</t>
    </rPh>
    <phoneticPr fontId="3"/>
  </si>
  <si>
    <t>児童福祉施設費</t>
    <rPh sb="0" eb="2">
      <t>ジドウ</t>
    </rPh>
    <rPh sb="2" eb="4">
      <t>フクシ</t>
    </rPh>
    <rPh sb="4" eb="6">
      <t>シセツ</t>
    </rPh>
    <rPh sb="6" eb="7">
      <t>ヒ</t>
    </rPh>
    <phoneticPr fontId="3"/>
  </si>
  <si>
    <t>児童通所訓練</t>
    <rPh sb="0" eb="2">
      <t>ジドウ</t>
    </rPh>
    <rPh sb="2" eb="4">
      <t>ツウショ</t>
    </rPh>
    <rPh sb="4" eb="6">
      <t>クンレン</t>
    </rPh>
    <phoneticPr fontId="3"/>
  </si>
  <si>
    <t>母子家庭福祉費</t>
    <rPh sb="0" eb="2">
      <t>ボシ</t>
    </rPh>
    <rPh sb="2" eb="4">
      <t>カテイ</t>
    </rPh>
    <rPh sb="4" eb="6">
      <t>フクシ</t>
    </rPh>
    <rPh sb="6" eb="7">
      <t>ヒ</t>
    </rPh>
    <phoneticPr fontId="3"/>
  </si>
  <si>
    <t>法外事業</t>
    <rPh sb="0" eb="2">
      <t>ホウガイ</t>
    </rPh>
    <rPh sb="2" eb="4">
      <t>ジギョウ</t>
    </rPh>
    <phoneticPr fontId="3"/>
  </si>
  <si>
    <t>関連統計小金井市市関係</t>
    <rPh sb="0" eb="2">
      <t>カンレン</t>
    </rPh>
    <rPh sb="2" eb="4">
      <t>トウケイ</t>
    </rPh>
    <rPh sb="4" eb="8">
      <t>コガネイシ</t>
    </rPh>
    <rPh sb="8" eb="9">
      <t>シ</t>
    </rPh>
    <rPh sb="9" eb="11">
      <t>カンケイ</t>
    </rPh>
    <phoneticPr fontId="3"/>
  </si>
  <si>
    <t>手数料・使用料</t>
    <rPh sb="0" eb="2">
      <t>テスウ</t>
    </rPh>
    <rPh sb="2" eb="3">
      <t>リョウ</t>
    </rPh>
    <rPh sb="4" eb="7">
      <t>シヨウリョウ</t>
    </rPh>
    <phoneticPr fontId="3"/>
  </si>
  <si>
    <t>基金積み立て</t>
    <rPh sb="0" eb="2">
      <t>キキン</t>
    </rPh>
    <rPh sb="2" eb="3">
      <t>ツ</t>
    </rPh>
    <rPh sb="4" eb="5">
      <t>タ</t>
    </rPh>
    <phoneticPr fontId="3"/>
  </si>
  <si>
    <t>支払基金交付金</t>
    <rPh sb="0" eb="2">
      <t>シハライ</t>
    </rPh>
    <rPh sb="2" eb="4">
      <t>キキン</t>
    </rPh>
    <rPh sb="4" eb="7">
      <t>コウフキン</t>
    </rPh>
    <phoneticPr fontId="3"/>
  </si>
  <si>
    <t>給付費</t>
    <rPh sb="0" eb="2">
      <t>キュウフ</t>
    </rPh>
    <rPh sb="2" eb="3">
      <t>ヒ</t>
    </rPh>
    <phoneticPr fontId="3"/>
  </si>
  <si>
    <t>小金井の統計1月1日現在</t>
    <rPh sb="0" eb="3">
      <t>コガネイ</t>
    </rPh>
    <rPh sb="4" eb="6">
      <t>トウケイ</t>
    </rPh>
    <rPh sb="7" eb="8">
      <t>ガツ</t>
    </rPh>
    <rPh sb="9" eb="10">
      <t>ニチ</t>
    </rPh>
    <rPh sb="10" eb="12">
      <t>ゲンザイ</t>
    </rPh>
    <phoneticPr fontId="3"/>
  </si>
  <si>
    <t>各年12月31日</t>
    <rPh sb="0" eb="2">
      <t>カクネン</t>
    </rPh>
    <rPh sb="4" eb="5">
      <t>ガツ</t>
    </rPh>
    <rPh sb="7" eb="8">
      <t>ニチ</t>
    </rPh>
    <phoneticPr fontId="3"/>
  </si>
  <si>
    <t>農家数</t>
    <rPh sb="0" eb="2">
      <t>ノウカ</t>
    </rPh>
    <rPh sb="2" eb="3">
      <t>スウ</t>
    </rPh>
    <phoneticPr fontId="3"/>
  </si>
  <si>
    <t>人数</t>
    <rPh sb="0" eb="2">
      <t>ニンズウ</t>
    </rPh>
    <phoneticPr fontId="3"/>
  </si>
  <si>
    <t>アール</t>
    <phoneticPr fontId="3"/>
  </si>
  <si>
    <t>小金井の統計</t>
    <rPh sb="0" eb="3">
      <t>コガネイ</t>
    </rPh>
    <rPh sb="4" eb="6">
      <t>トウケイ</t>
    </rPh>
    <phoneticPr fontId="3"/>
  </si>
  <si>
    <t>街路灯</t>
    <rPh sb="0" eb="3">
      <t>ガイロトウ</t>
    </rPh>
    <phoneticPr fontId="3"/>
  </si>
  <si>
    <t>4月1日小金井の統計</t>
    <rPh sb="1" eb="2">
      <t>ガツ</t>
    </rPh>
    <rPh sb="3" eb="4">
      <t>ニチ</t>
    </rPh>
    <rPh sb="4" eb="7">
      <t>コガネイ</t>
    </rPh>
    <rPh sb="8" eb="10">
      <t>トウケイ</t>
    </rPh>
    <phoneticPr fontId="3"/>
  </si>
  <si>
    <t>灯数</t>
    <rPh sb="0" eb="1">
      <t>トウ</t>
    </rPh>
    <rPh sb="1" eb="2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</si>
  <si>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</si>
  <si>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小金井の統計：㎡</t>
    <rPh sb="0" eb="3">
      <t>コガネイ</t>
    </rPh>
    <rPh sb="4" eb="6">
      <t>トウケイ</t>
    </rPh>
    <phoneticPr fontId="3"/>
  </si>
  <si>
    <t>市道街路樹</t>
    <rPh sb="0" eb="2">
      <t>シドウ</t>
    </rPh>
    <rPh sb="2" eb="5">
      <t>ガイロジュ</t>
    </rPh>
    <phoneticPr fontId="3"/>
  </si>
  <si>
    <t>本数</t>
    <rPh sb="0" eb="2">
      <t>ホンスウ</t>
    </rPh>
    <phoneticPr fontId="3"/>
  </si>
  <si>
    <t>給食</t>
    <rPh sb="0" eb="2">
      <t>キュウショク</t>
    </rPh>
    <phoneticPr fontId="3"/>
  </si>
  <si>
    <t>小学校回数</t>
    <rPh sb="0" eb="3">
      <t>ショウガッコウ</t>
    </rPh>
    <rPh sb="3" eb="5">
      <t>カイスウ</t>
    </rPh>
    <phoneticPr fontId="3"/>
  </si>
  <si>
    <t>　　人</t>
    <rPh sb="2" eb="3">
      <t>ニン</t>
    </rPh>
    <phoneticPr fontId="3"/>
  </si>
  <si>
    <t>中学校回数</t>
    <rPh sb="0" eb="3">
      <t>チュウガッコウ</t>
    </rPh>
    <rPh sb="3" eb="5">
      <t>カイスウ</t>
    </rPh>
    <phoneticPr fontId="3"/>
  </si>
  <si>
    <t>市営住宅</t>
    <rPh sb="0" eb="2">
      <t>シエイ</t>
    </rPh>
    <rPh sb="2" eb="4">
      <t>ジュウタク</t>
    </rPh>
    <phoneticPr fontId="3"/>
  </si>
  <si>
    <t>戸数</t>
    <rPh sb="0" eb="2">
      <t>コスウ</t>
    </rPh>
    <phoneticPr fontId="3"/>
  </si>
  <si>
    <t>事務報告書H22</t>
    <rPh sb="0" eb="2">
      <t>ジム</t>
    </rPh>
    <rPh sb="2" eb="5">
      <t>ホウコクショ</t>
    </rPh>
    <phoneticPr fontId="3"/>
  </si>
  <si>
    <t>収入：千円</t>
    <rPh sb="0" eb="2">
      <t>シュウニュウ</t>
    </rPh>
    <rPh sb="3" eb="5">
      <t>センエン</t>
    </rPh>
    <phoneticPr fontId="3"/>
  </si>
  <si>
    <t>事務報告書H23</t>
    <rPh sb="0" eb="2">
      <t>ジム</t>
    </rPh>
    <rPh sb="2" eb="5">
      <t>ホウコクショ</t>
    </rPh>
    <phoneticPr fontId="3"/>
  </si>
  <si>
    <t>滞納：千円</t>
    <rPh sb="0" eb="2">
      <t>タイノウ</t>
    </rPh>
    <rPh sb="3" eb="5">
      <t>センエン</t>
    </rPh>
    <phoneticPr fontId="3"/>
  </si>
  <si>
    <t>放置自転車</t>
    <rPh sb="0" eb="2">
      <t>ホウチ</t>
    </rPh>
    <rPh sb="2" eb="5">
      <t>ジテンシャ</t>
    </rPh>
    <phoneticPr fontId="3"/>
  </si>
  <si>
    <t>撤去回数</t>
    <rPh sb="0" eb="2">
      <t>テッキョ</t>
    </rPh>
    <rPh sb="2" eb="4">
      <t>カイスウ</t>
    </rPh>
    <phoneticPr fontId="3"/>
  </si>
  <si>
    <t>撤去台数</t>
    <rPh sb="0" eb="2">
      <t>テッキョ</t>
    </rPh>
    <rPh sb="2" eb="4">
      <t>ダイスウ</t>
    </rPh>
    <phoneticPr fontId="3"/>
  </si>
  <si>
    <t>処分台数</t>
    <rPh sb="0" eb="2">
      <t>ショブン</t>
    </rPh>
    <rPh sb="2" eb="4">
      <t>ダイスウ</t>
    </rPh>
    <phoneticPr fontId="3"/>
  </si>
  <si>
    <t>再利用台数</t>
    <rPh sb="0" eb="3">
      <t>サイリヨウ</t>
    </rPh>
    <rPh sb="3" eb="5">
      <t>ダイスウ</t>
    </rPh>
    <phoneticPr fontId="3"/>
  </si>
  <si>
    <t>H22事務報告書</t>
    <rPh sb="3" eb="5">
      <t>ジム</t>
    </rPh>
    <rPh sb="5" eb="8">
      <t>ホウコクショ</t>
    </rPh>
    <phoneticPr fontId="3"/>
  </si>
  <si>
    <t>自転車撤去手数料：千円</t>
    <rPh sb="0" eb="3">
      <t>ジテンシャ</t>
    </rPh>
    <rPh sb="3" eb="5">
      <t>テッキョ</t>
    </rPh>
    <rPh sb="5" eb="7">
      <t>テスウ</t>
    </rPh>
    <rPh sb="7" eb="8">
      <t>リョウ</t>
    </rPh>
    <rPh sb="9" eb="11">
      <t>センエン</t>
    </rPh>
    <phoneticPr fontId="3"/>
  </si>
  <si>
    <t>原付撤去料：千円</t>
    <rPh sb="0" eb="2">
      <t>ゲンツキ</t>
    </rPh>
    <rPh sb="2" eb="4">
      <t>テッキョ</t>
    </rPh>
    <rPh sb="4" eb="5">
      <t>リョウ</t>
    </rPh>
    <rPh sb="6" eb="8">
      <t>センエン</t>
    </rPh>
    <phoneticPr fontId="3"/>
  </si>
  <si>
    <t>設置</t>
    <rPh sb="0" eb="2">
      <t>セッチ</t>
    </rPh>
    <phoneticPr fontId="3"/>
  </si>
  <si>
    <t>補修</t>
    <rPh sb="0" eb="2">
      <t>ホシュウ</t>
    </rPh>
    <phoneticPr fontId="3"/>
  </si>
  <si>
    <t>COCOバス</t>
    <phoneticPr fontId="3"/>
  </si>
  <si>
    <t>北東路線</t>
    <rPh sb="0" eb="2">
      <t>ホクトウ</t>
    </rPh>
    <rPh sb="2" eb="4">
      <t>ロセン</t>
    </rPh>
    <phoneticPr fontId="3"/>
  </si>
  <si>
    <t>前原路線</t>
    <rPh sb="0" eb="2">
      <t>マエハラ</t>
    </rPh>
    <rPh sb="2" eb="4">
      <t>ロセン</t>
    </rPh>
    <phoneticPr fontId="3"/>
  </si>
  <si>
    <t>東町路線</t>
    <rPh sb="0" eb="1">
      <t>ヒガシ</t>
    </rPh>
    <rPh sb="1" eb="2">
      <t>マチ</t>
    </rPh>
    <rPh sb="2" eb="4">
      <t>ロセン</t>
    </rPh>
    <phoneticPr fontId="3"/>
  </si>
  <si>
    <t>中町路線</t>
    <rPh sb="0" eb="2">
      <t>ナカマチ</t>
    </rPh>
    <rPh sb="2" eb="4">
      <t>ロセン</t>
    </rPh>
    <phoneticPr fontId="3"/>
  </si>
  <si>
    <t>ミニCOCO</t>
    <phoneticPr fontId="3"/>
  </si>
  <si>
    <t>汚水量：立米</t>
    <rPh sb="0" eb="2">
      <t>オスイ</t>
    </rPh>
    <rPh sb="2" eb="3">
      <t>リョウ</t>
    </rPh>
    <rPh sb="4" eb="6">
      <t>リュウベイ</t>
    </rPh>
    <phoneticPr fontId="3"/>
  </si>
  <si>
    <t>雨水量：立米</t>
    <rPh sb="0" eb="2">
      <t>ウスイ</t>
    </rPh>
    <rPh sb="2" eb="3">
      <t>リョウ</t>
    </rPh>
    <rPh sb="4" eb="6">
      <t>リュウベイ</t>
    </rPh>
    <phoneticPr fontId="3"/>
  </si>
  <si>
    <t>小金井の統計・事務報告書</t>
    <rPh sb="0" eb="3">
      <t>コガネイ</t>
    </rPh>
    <rPh sb="4" eb="6">
      <t>トウケイ</t>
    </rPh>
    <rPh sb="7" eb="9">
      <t>ジム</t>
    </rPh>
    <rPh sb="9" eb="12">
      <t>ホウコクショ</t>
    </rPh>
    <phoneticPr fontId="3"/>
  </si>
  <si>
    <t>平成24</t>
    <rPh sb="0" eb="2">
      <t>ヘイセイ</t>
    </rPh>
    <phoneticPr fontId="3"/>
  </si>
  <si>
    <t>昭和40</t>
    <rPh sb="0" eb="2">
      <t>ショウワ</t>
    </rPh>
    <phoneticPr fontId="3"/>
  </si>
  <si>
    <t>昭和41</t>
    <rPh sb="0" eb="2">
      <t>ショウワ</t>
    </rPh>
    <phoneticPr fontId="3"/>
  </si>
  <si>
    <t>昭和42</t>
    <rPh sb="0" eb="2">
      <t>ショウワ</t>
    </rPh>
    <phoneticPr fontId="3"/>
  </si>
  <si>
    <t>昭和43</t>
    <rPh sb="0" eb="2">
      <t>ショウワ</t>
    </rPh>
    <phoneticPr fontId="3"/>
  </si>
  <si>
    <t>昭和44</t>
    <rPh sb="0" eb="2">
      <t>ショウワ</t>
    </rPh>
    <phoneticPr fontId="3"/>
  </si>
  <si>
    <t>翌年３月３１日平成7年度以前は翌年１月１日</t>
    <rPh sb="0" eb="2">
      <t>ヨクネン</t>
    </rPh>
    <rPh sb="3" eb="4">
      <t>ガツ</t>
    </rPh>
    <rPh sb="6" eb="7">
      <t>ニチ</t>
    </rPh>
    <rPh sb="7" eb="9">
      <t>ヘイセイ</t>
    </rPh>
    <rPh sb="10" eb="12">
      <t>ネンド</t>
    </rPh>
    <rPh sb="12" eb="14">
      <t>イゼン</t>
    </rPh>
    <rPh sb="15" eb="17">
      <t>ヨクネン</t>
    </rPh>
    <rPh sb="18" eb="19">
      <t>ガツ</t>
    </rPh>
    <rPh sb="20" eb="21">
      <t>ニチ</t>
    </rPh>
    <phoneticPr fontId="3"/>
  </si>
  <si>
    <t>地方債現在高B</t>
    <rPh sb="0" eb="3">
      <t>チホウサイ</t>
    </rPh>
    <rPh sb="3" eb="5">
      <t>ゲンザイ</t>
    </rPh>
    <rPh sb="5" eb="6">
      <t>ダカ</t>
    </rPh>
    <phoneticPr fontId="3"/>
  </si>
  <si>
    <t>債務負担行為翌年度以降支出予定額C</t>
    <rPh sb="0" eb="2">
      <t>サイム</t>
    </rPh>
    <rPh sb="2" eb="4">
      <t>フタン</t>
    </rPh>
    <rPh sb="4" eb="6">
      <t>コウイ</t>
    </rPh>
    <rPh sb="6" eb="9">
      <t>ヨクネンド</t>
    </rPh>
    <rPh sb="9" eb="11">
      <t>イコウ</t>
    </rPh>
    <rPh sb="11" eb="13">
      <t>シシュツ</t>
    </rPh>
    <rPh sb="13" eb="15">
      <t>ヨテイ</t>
    </rPh>
    <rPh sb="15" eb="16">
      <t>ガク</t>
    </rPh>
    <phoneticPr fontId="3"/>
  </si>
  <si>
    <t>積立金残高D</t>
    <rPh sb="0" eb="2">
      <t>ツミタテ</t>
    </rPh>
    <rPh sb="2" eb="3">
      <t>キン</t>
    </rPh>
    <rPh sb="3" eb="5">
      <t>ザンダカ</t>
    </rPh>
    <phoneticPr fontId="3"/>
  </si>
  <si>
    <t>実質的将来負担額(B+C-D)</t>
    <rPh sb="0" eb="3">
      <t>ジッシツテキ</t>
    </rPh>
    <rPh sb="3" eb="5">
      <t>ショウライ</t>
    </rPh>
    <rPh sb="5" eb="7">
      <t>フタン</t>
    </rPh>
    <rPh sb="7" eb="8">
      <t>ガク</t>
    </rPh>
    <phoneticPr fontId="3"/>
  </si>
  <si>
    <t>うち財源対策債</t>
    <rPh sb="2" eb="4">
      <t>ザイゲン</t>
    </rPh>
    <rPh sb="4" eb="6">
      <t>タイサク</t>
    </rPh>
    <rPh sb="6" eb="7">
      <t>サイ</t>
    </rPh>
    <phoneticPr fontId="3"/>
  </si>
  <si>
    <t>東京都方式</t>
    <rPh sb="0" eb="3">
      <t>トウキョウト</t>
    </rPh>
    <rPh sb="3" eb="5">
      <t>ホウシキ</t>
    </rPh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</si>
  <si>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</si>
  <si>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介護サービス事業</t>
    <rPh sb="0" eb="2">
      <t>カイゴ</t>
    </rPh>
    <rPh sb="6" eb="8">
      <t>ジギョウ</t>
    </rPh>
    <phoneticPr fontId="3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</si>
  <si>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3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</si>
  <si>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3"/>
  </si>
  <si>
    <t>-</t>
    <phoneticPr fontId="3"/>
  </si>
  <si>
    <t>庁舎建設基金</t>
    <rPh sb="0" eb="2">
      <t>チョウシャ</t>
    </rPh>
    <rPh sb="2" eb="4">
      <t>ケンセツ</t>
    </rPh>
    <rPh sb="4" eb="6">
      <t>キキン</t>
    </rPh>
    <phoneticPr fontId="3"/>
  </si>
  <si>
    <t>清掃費</t>
    <rPh sb="0" eb="2">
      <t>セイソウ</t>
    </rPh>
    <rPh sb="2" eb="3">
      <t>ヒ</t>
    </rPh>
    <phoneticPr fontId="3"/>
  </si>
  <si>
    <t>保健衛生費</t>
    <rPh sb="0" eb="2">
      <t>ホケン</t>
    </rPh>
    <rPh sb="2" eb="5">
      <t>エイセイヒ</t>
    </rPh>
    <phoneticPr fontId="3"/>
  </si>
  <si>
    <t>土木管理費</t>
    <rPh sb="0" eb="2">
      <t>ドボク</t>
    </rPh>
    <rPh sb="2" eb="4">
      <t>カンリ</t>
    </rPh>
    <rPh sb="4" eb="5">
      <t>ヒ</t>
    </rPh>
    <phoneticPr fontId="3"/>
  </si>
  <si>
    <t>道路橋梁費</t>
    <rPh sb="0" eb="2">
      <t>ドウロ</t>
    </rPh>
    <rPh sb="2" eb="4">
      <t>キョウリョウ</t>
    </rPh>
    <rPh sb="4" eb="5">
      <t>ヒ</t>
    </rPh>
    <phoneticPr fontId="3"/>
  </si>
  <si>
    <t>河川費</t>
    <rPh sb="0" eb="2">
      <t>カセン</t>
    </rPh>
    <rPh sb="2" eb="3">
      <t>ヒ</t>
    </rPh>
    <phoneticPr fontId="3"/>
  </si>
  <si>
    <t>労働諸費</t>
    <rPh sb="0" eb="2">
      <t>ロウドウ</t>
    </rPh>
    <rPh sb="2" eb="4">
      <t>ショヒ</t>
    </rPh>
    <phoneticPr fontId="3"/>
  </si>
  <si>
    <t>失業対策費</t>
    <rPh sb="0" eb="2">
      <t>シツギョウ</t>
    </rPh>
    <rPh sb="2" eb="5">
      <t>タイサクヒ</t>
    </rPh>
    <phoneticPr fontId="3"/>
  </si>
  <si>
    <t>都市計画費</t>
    <rPh sb="0" eb="2">
      <t>トシ</t>
    </rPh>
    <rPh sb="2" eb="4">
      <t>ケイカク</t>
    </rPh>
    <rPh sb="4" eb="5">
      <t>ヒ</t>
    </rPh>
    <phoneticPr fontId="3"/>
  </si>
  <si>
    <t>住宅費</t>
    <rPh sb="0" eb="3">
      <t>ジュウタクヒ</t>
    </rPh>
    <phoneticPr fontId="3"/>
  </si>
  <si>
    <t>教育総務費</t>
    <rPh sb="0" eb="2">
      <t>キョウイク</t>
    </rPh>
    <rPh sb="2" eb="5">
      <t>ソウムヒ</t>
    </rPh>
    <phoneticPr fontId="3"/>
  </si>
  <si>
    <t>小学校費</t>
    <rPh sb="0" eb="3">
      <t>ショウガッコウ</t>
    </rPh>
    <rPh sb="3" eb="4">
      <t>ヒ</t>
    </rPh>
    <phoneticPr fontId="3"/>
  </si>
  <si>
    <t>中学校費</t>
    <rPh sb="0" eb="3">
      <t>チュウガッコウ</t>
    </rPh>
    <rPh sb="3" eb="4">
      <t>ヒ</t>
    </rPh>
    <phoneticPr fontId="3"/>
  </si>
  <si>
    <t>社会教育費</t>
    <rPh sb="0" eb="2">
      <t>シャカイ</t>
    </rPh>
    <rPh sb="2" eb="5">
      <t>キョウイクヒ</t>
    </rPh>
    <phoneticPr fontId="3"/>
  </si>
  <si>
    <t>保健体育費</t>
    <rPh sb="0" eb="2">
      <t>ホケン</t>
    </rPh>
    <rPh sb="2" eb="4">
      <t>タイイク</t>
    </rPh>
    <rPh sb="4" eb="5">
      <t>ヒ</t>
    </rPh>
    <phoneticPr fontId="3"/>
  </si>
  <si>
    <t>医療諸費</t>
    <rPh sb="0" eb="2">
      <t>イリョウ</t>
    </rPh>
    <rPh sb="2" eb="4">
      <t>ショヒ</t>
    </rPh>
    <phoneticPr fontId="3"/>
  </si>
  <si>
    <t>地域支援事業</t>
    <rPh sb="0" eb="2">
      <t>チイキ</t>
    </rPh>
    <rPh sb="2" eb="4">
      <t>シエン</t>
    </rPh>
    <rPh sb="4" eb="6">
      <t>ジギョウ</t>
    </rPh>
    <phoneticPr fontId="3"/>
  </si>
  <si>
    <t>広域連合納付金</t>
    <rPh sb="0" eb="2">
      <t>コウイキ</t>
    </rPh>
    <rPh sb="2" eb="4">
      <t>レンゴウ</t>
    </rPh>
    <rPh sb="4" eb="7">
      <t>ノウフキン</t>
    </rPh>
    <phoneticPr fontId="3"/>
  </si>
  <si>
    <t>療養給付費等交付金</t>
    <rPh sb="0" eb="2">
      <t>リョウヨウ</t>
    </rPh>
    <rPh sb="2" eb="4">
      <t>キュウフ</t>
    </rPh>
    <rPh sb="4" eb="6">
      <t>ヒトウ</t>
    </rPh>
    <rPh sb="6" eb="9">
      <t>コウフキン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</si>
  <si>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</si>
  <si>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3"/>
  </si>
  <si>
    <t>老人保健拠出金</t>
    <rPh sb="0" eb="2">
      <t>ロウジン</t>
    </rPh>
    <rPh sb="2" eb="4">
      <t>ホケン</t>
    </rPh>
    <rPh sb="4" eb="7">
      <t>キョシュツキン</t>
    </rPh>
    <phoneticPr fontId="3"/>
  </si>
  <si>
    <t>(平成12年100）</t>
    <rPh sb="1" eb="3">
      <t>ヘイセイ</t>
    </rPh>
    <rPh sb="5" eb="6">
      <t>ネン</t>
    </rPh>
    <phoneticPr fontId="3"/>
  </si>
  <si>
    <t>(平成17年100）</t>
    <rPh sb="1" eb="3">
      <t>ヘイセイ</t>
    </rPh>
    <rPh sb="5" eb="6">
      <t>ネン</t>
    </rPh>
    <phoneticPr fontId="3"/>
  </si>
  <si>
    <t>社会福祉共同作業所</t>
    <rPh sb="0" eb="2">
      <t>シャカイ</t>
    </rPh>
    <rPh sb="2" eb="4">
      <t>フクシ</t>
    </rPh>
    <rPh sb="4" eb="6">
      <t>キョウドウ</t>
    </rPh>
    <rPh sb="6" eb="8">
      <t>サギョウ</t>
    </rPh>
    <rPh sb="8" eb="9">
      <t>ジョ</t>
    </rPh>
    <phoneticPr fontId="3"/>
  </si>
  <si>
    <t>子育て対策費</t>
    <rPh sb="0" eb="2">
      <t>コソダ</t>
    </rPh>
    <rPh sb="3" eb="6">
      <t>タイサクヒ</t>
    </rPh>
    <phoneticPr fontId="3"/>
  </si>
  <si>
    <t>介護保険円滑導入基金</t>
    <rPh sb="0" eb="2">
      <t>カイゴ</t>
    </rPh>
    <rPh sb="2" eb="4">
      <t>ホケン</t>
    </rPh>
    <rPh sb="4" eb="6">
      <t>エンカツ</t>
    </rPh>
    <rPh sb="6" eb="8">
      <t>ドウニュウ</t>
    </rPh>
    <rPh sb="8" eb="10">
      <t>キキン</t>
    </rPh>
    <phoneticPr fontId="3"/>
  </si>
  <si>
    <t>少子化対策事業</t>
    <rPh sb="0" eb="3">
      <t>ショウシカ</t>
    </rPh>
    <rPh sb="3" eb="5">
      <t>タイサク</t>
    </rPh>
    <rPh sb="5" eb="7">
      <t>ジギョウ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</si>
  <si>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</si>
  <si>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職員数市立</t>
    <rPh sb="0" eb="3">
      <t>ショクインスウ</t>
    </rPh>
    <rPh sb="3" eb="5">
      <t>イチリツ</t>
    </rPh>
    <phoneticPr fontId="3"/>
  </si>
  <si>
    <t>職員数私立</t>
    <rPh sb="0" eb="3">
      <t>ショクインスウ</t>
    </rPh>
    <rPh sb="3" eb="5">
      <t>ワタクシリツ</t>
    </rPh>
    <phoneticPr fontId="3"/>
  </si>
  <si>
    <t>児童数</t>
    <rPh sb="0" eb="2">
      <t>ジドウ</t>
    </rPh>
    <rPh sb="2" eb="3">
      <t>スウ</t>
    </rPh>
    <phoneticPr fontId="3"/>
  </si>
  <si>
    <t>1級</t>
    <rPh sb="1" eb="2">
      <t>キュウ</t>
    </rPh>
    <phoneticPr fontId="3"/>
  </si>
  <si>
    <t>2級</t>
    <rPh sb="1" eb="2">
      <t>キュウ</t>
    </rPh>
    <phoneticPr fontId="3"/>
  </si>
  <si>
    <t>3級</t>
    <rPh sb="1" eb="2">
      <t>キュウ</t>
    </rPh>
    <phoneticPr fontId="3"/>
  </si>
  <si>
    <t>4級</t>
    <rPh sb="1" eb="2">
      <t>キュウ</t>
    </rPh>
    <phoneticPr fontId="3"/>
  </si>
  <si>
    <t>5級</t>
    <rPh sb="1" eb="2">
      <t>キュウ</t>
    </rPh>
    <phoneticPr fontId="3"/>
  </si>
  <si>
    <t>6級</t>
    <rPh sb="1" eb="2">
      <t>キュウ</t>
    </rPh>
    <phoneticPr fontId="3"/>
  </si>
  <si>
    <t>愛の手帳</t>
    <rPh sb="0" eb="1">
      <t>アイ</t>
    </rPh>
    <rPh sb="2" eb="4">
      <t>テチョウ</t>
    </rPh>
    <phoneticPr fontId="3"/>
  </si>
  <si>
    <t>１級18歳未満</t>
    <rPh sb="1" eb="2">
      <t>キュウ</t>
    </rPh>
    <rPh sb="4" eb="5">
      <t>サイ</t>
    </rPh>
    <rPh sb="5" eb="7">
      <t>ミマン</t>
    </rPh>
    <phoneticPr fontId="3"/>
  </si>
  <si>
    <t>１級18歳以上</t>
    <rPh sb="1" eb="2">
      <t>キュウ</t>
    </rPh>
    <rPh sb="4" eb="5">
      <t>サイ</t>
    </rPh>
    <rPh sb="5" eb="7">
      <t>イジョウ</t>
    </rPh>
    <phoneticPr fontId="3"/>
  </si>
  <si>
    <t>２級18歳未満</t>
    <rPh sb="1" eb="2">
      <t>キュウ</t>
    </rPh>
    <rPh sb="4" eb="5">
      <t>サイ</t>
    </rPh>
    <rPh sb="5" eb="7">
      <t>ミマン</t>
    </rPh>
    <phoneticPr fontId="3"/>
  </si>
  <si>
    <t>２級18歳以上</t>
    <rPh sb="1" eb="2">
      <t>キュウ</t>
    </rPh>
    <rPh sb="4" eb="5">
      <t>サイ</t>
    </rPh>
    <rPh sb="5" eb="7">
      <t>イジョウ</t>
    </rPh>
    <phoneticPr fontId="3"/>
  </si>
  <si>
    <t>３級18歳未満</t>
    <rPh sb="1" eb="2">
      <t>キュウ</t>
    </rPh>
    <rPh sb="4" eb="5">
      <t>サイ</t>
    </rPh>
    <rPh sb="5" eb="7">
      <t>ミマン</t>
    </rPh>
    <phoneticPr fontId="3"/>
  </si>
  <si>
    <t>３級18歳以上</t>
    <rPh sb="1" eb="2">
      <t>キュウ</t>
    </rPh>
    <rPh sb="4" eb="5">
      <t>サイ</t>
    </rPh>
    <rPh sb="5" eb="7">
      <t>イジョウ</t>
    </rPh>
    <phoneticPr fontId="3"/>
  </si>
  <si>
    <t>４級18歳未満</t>
    <rPh sb="1" eb="2">
      <t>キュウ</t>
    </rPh>
    <rPh sb="4" eb="5">
      <t>サイ</t>
    </rPh>
    <rPh sb="5" eb="7">
      <t>ミマン</t>
    </rPh>
    <phoneticPr fontId="3"/>
  </si>
  <si>
    <t>４級18歳以上</t>
    <rPh sb="1" eb="2">
      <t>キュウ</t>
    </rPh>
    <rPh sb="4" eb="5">
      <t>サイ</t>
    </rPh>
    <rPh sb="5" eb="7">
      <t>イジョウ</t>
    </rPh>
    <phoneticPr fontId="3"/>
  </si>
  <si>
    <t>市立小学生児童数男</t>
    <rPh sb="0" eb="2">
      <t>イチリツ</t>
    </rPh>
    <rPh sb="2" eb="5">
      <t>ショウガクセイ</t>
    </rPh>
    <rPh sb="5" eb="7">
      <t>ジドウ</t>
    </rPh>
    <rPh sb="7" eb="8">
      <t>スウ</t>
    </rPh>
    <rPh sb="8" eb="9">
      <t>オトコ</t>
    </rPh>
    <phoneticPr fontId="3"/>
  </si>
  <si>
    <t>市立小学生児童数女</t>
    <rPh sb="0" eb="2">
      <t>イチリツ</t>
    </rPh>
    <rPh sb="2" eb="5">
      <t>ショウガクセイ</t>
    </rPh>
    <rPh sb="5" eb="7">
      <t>ジドウ</t>
    </rPh>
    <rPh sb="7" eb="8">
      <t>スウ</t>
    </rPh>
    <rPh sb="8" eb="9">
      <t>オンナ</t>
    </rPh>
    <phoneticPr fontId="3"/>
  </si>
  <si>
    <t>市立中学生児童数男</t>
    <rPh sb="0" eb="2">
      <t>イチリツ</t>
    </rPh>
    <rPh sb="2" eb="5">
      <t>チュウガクセイ</t>
    </rPh>
    <rPh sb="5" eb="7">
      <t>ジドウ</t>
    </rPh>
    <rPh sb="7" eb="8">
      <t>スウ</t>
    </rPh>
    <rPh sb="8" eb="9">
      <t>オトコ</t>
    </rPh>
    <phoneticPr fontId="3"/>
  </si>
  <si>
    <t>市立中学生児童数女</t>
    <rPh sb="0" eb="2">
      <t>イチリツ</t>
    </rPh>
    <rPh sb="2" eb="5">
      <t>チュウガクセイ</t>
    </rPh>
    <rPh sb="5" eb="7">
      <t>ジドウ</t>
    </rPh>
    <rPh sb="7" eb="8">
      <t>スウ</t>
    </rPh>
    <rPh sb="8" eb="9">
      <t>オンナ</t>
    </rPh>
    <phoneticPr fontId="3"/>
  </si>
  <si>
    <t>農林債</t>
    <rPh sb="0" eb="2">
      <t>ノウリン</t>
    </rPh>
    <rPh sb="2" eb="3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</si>
  <si>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</si>
  <si>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t>昭和51年度財政対策債</t>
    <rPh sb="0" eb="2">
      <t>ショウワ</t>
    </rPh>
    <rPh sb="4" eb="6">
      <t>ネンド</t>
    </rPh>
    <rPh sb="6" eb="8">
      <t>ザイセイ</t>
    </rPh>
    <rPh sb="8" eb="10">
      <t>タイサク</t>
    </rPh>
    <rPh sb="10" eb="11">
      <t>サイ</t>
    </rPh>
    <phoneticPr fontId="3"/>
  </si>
  <si>
    <t>農林水産債</t>
    <rPh sb="0" eb="2">
      <t>ノウリン</t>
    </rPh>
    <rPh sb="2" eb="4">
      <t>スイサン</t>
    </rPh>
    <rPh sb="4" eb="5">
      <t>サイ</t>
    </rPh>
    <phoneticPr fontId="3"/>
  </si>
  <si>
    <t xml:space="preserve"> </t>
    <phoneticPr fontId="3"/>
  </si>
  <si>
    <t>社会福祉施設基金</t>
    <rPh sb="0" eb="2">
      <t>シャカイ</t>
    </rPh>
    <rPh sb="2" eb="4">
      <t>フクシ</t>
    </rPh>
    <rPh sb="4" eb="6">
      <t>シセツ</t>
    </rPh>
    <rPh sb="6" eb="8">
      <t>キキン</t>
    </rPh>
    <phoneticPr fontId="3"/>
  </si>
  <si>
    <t>高齢者住宅基金</t>
    <rPh sb="0" eb="3">
      <t>コウレイシャ</t>
    </rPh>
    <rPh sb="3" eb="5">
      <t>ジュウタク</t>
    </rPh>
    <rPh sb="5" eb="7">
      <t>キキン</t>
    </rPh>
    <phoneticPr fontId="3"/>
  </si>
  <si>
    <t>女性・婦人対策費</t>
    <rPh sb="0" eb="2">
      <t>ジョセイ</t>
    </rPh>
    <rPh sb="3" eb="5">
      <t>フジン</t>
    </rPh>
    <rPh sb="5" eb="8">
      <t>タイサクヒ</t>
    </rPh>
    <phoneticPr fontId="3"/>
  </si>
  <si>
    <t>赤字公債</t>
    <rPh sb="0" eb="4">
      <t>アカジコウサイ</t>
    </rPh>
    <phoneticPr fontId="3"/>
  </si>
  <si>
    <t>後期高齢者医療</t>
    <rPh sb="0" eb="7">
      <t>コウキコウレイシャイリョウ</t>
    </rPh>
    <phoneticPr fontId="3"/>
  </si>
  <si>
    <t>工場数1人以上)</t>
    <rPh sb="0" eb="2">
      <t>コウジョウ</t>
    </rPh>
    <rPh sb="2" eb="3">
      <t>カズ</t>
    </rPh>
    <rPh sb="4" eb="7">
      <t>ニンイジョウ</t>
    </rPh>
    <phoneticPr fontId="3"/>
  </si>
  <si>
    <t>従業者(網掛け４人以上)</t>
    <rPh sb="0" eb="3">
      <t>ジュウギョウシャ</t>
    </rPh>
    <rPh sb="4" eb="6">
      <t>アミカ</t>
    </rPh>
    <rPh sb="8" eb="9">
      <t>ニン</t>
    </rPh>
    <rPh sb="9" eb="11">
      <t>イジョウ</t>
    </rPh>
    <phoneticPr fontId="3"/>
  </si>
  <si>
    <t>出荷額(網掛け４人以上)</t>
    <rPh sb="0" eb="2">
      <t>シュッカ</t>
    </rPh>
    <rPh sb="2" eb="3">
      <t>ガク</t>
    </rPh>
    <rPh sb="4" eb="6">
      <t>アミカ</t>
    </rPh>
    <rPh sb="8" eb="9">
      <t>ニン</t>
    </rPh>
    <rPh sb="9" eb="11">
      <t>イジョウ</t>
    </rPh>
    <phoneticPr fontId="3"/>
  </si>
  <si>
    <t>㎡</t>
    <phoneticPr fontId="3"/>
  </si>
  <si>
    <t>生活扶助世帯</t>
    <rPh sb="0" eb="4">
      <t>セイカツフジョ</t>
    </rPh>
    <rPh sb="4" eb="6">
      <t>セタイ</t>
    </rPh>
    <phoneticPr fontId="3"/>
  </si>
  <si>
    <t>生活扶助人数</t>
    <rPh sb="0" eb="4">
      <t>セイカツフジョ</t>
    </rPh>
    <rPh sb="4" eb="6">
      <t>ニンズウ</t>
    </rPh>
    <phoneticPr fontId="3"/>
  </si>
  <si>
    <t>住宅扶助世帯</t>
    <rPh sb="0" eb="4">
      <t>ジュウタクフジョ</t>
    </rPh>
    <rPh sb="4" eb="6">
      <t>セタイ</t>
    </rPh>
    <phoneticPr fontId="3"/>
  </si>
  <si>
    <t>住宅扶助人数</t>
    <rPh sb="0" eb="4">
      <t>ジュウタクフジョ</t>
    </rPh>
    <rPh sb="4" eb="6">
      <t>ニンズウ</t>
    </rPh>
    <phoneticPr fontId="3"/>
  </si>
  <si>
    <t>教育扶助世帯</t>
    <rPh sb="0" eb="4">
      <t>キョウイクフジョ</t>
    </rPh>
    <rPh sb="4" eb="6">
      <t>セタイ</t>
    </rPh>
    <phoneticPr fontId="3"/>
  </si>
  <si>
    <t>教育扶助人数</t>
    <rPh sb="0" eb="4">
      <t>キョウイクフジョ</t>
    </rPh>
    <rPh sb="4" eb="6">
      <t>ニンズウ</t>
    </rPh>
    <phoneticPr fontId="3"/>
  </si>
  <si>
    <t>医療扶助世帯</t>
    <rPh sb="0" eb="4">
      <t>イリョウフジョ</t>
    </rPh>
    <rPh sb="4" eb="6">
      <t>セタイ</t>
    </rPh>
    <phoneticPr fontId="3"/>
  </si>
  <si>
    <t>医療扶助人数</t>
    <rPh sb="0" eb="4">
      <t>イリョウフジョ</t>
    </rPh>
    <rPh sb="4" eb="6">
      <t>ニンズウ</t>
    </rPh>
    <phoneticPr fontId="3"/>
  </si>
  <si>
    <t>介護扶助世帯</t>
    <rPh sb="0" eb="4">
      <t>カイゴフジョ</t>
    </rPh>
    <rPh sb="4" eb="6">
      <t>セタイ</t>
    </rPh>
    <phoneticPr fontId="3"/>
  </si>
  <si>
    <t>介護扶助人数</t>
    <rPh sb="0" eb="4">
      <t>カイゴフジョ</t>
    </rPh>
    <rPh sb="4" eb="6">
      <t>ニンズウ</t>
    </rPh>
    <phoneticPr fontId="3"/>
  </si>
  <si>
    <t>生業扶助世帯</t>
    <rPh sb="0" eb="4">
      <t>セイギョウフジョ</t>
    </rPh>
    <rPh sb="4" eb="6">
      <t>セタイ</t>
    </rPh>
    <phoneticPr fontId="3"/>
  </si>
  <si>
    <t>生業扶助人数</t>
    <rPh sb="0" eb="6">
      <t>セイギョウフジョニンズウ</t>
    </rPh>
    <phoneticPr fontId="3"/>
  </si>
  <si>
    <t>葬祭扶助世帯</t>
    <rPh sb="0" eb="4">
      <t>ソウサイフジョ</t>
    </rPh>
    <rPh sb="4" eb="6">
      <t>セタイ</t>
    </rPh>
    <phoneticPr fontId="3"/>
  </si>
  <si>
    <t>葬祭扶助人数</t>
    <rPh sb="0" eb="6">
      <t>ソウサイフジョニンズウ</t>
    </rPh>
    <phoneticPr fontId="3"/>
  </si>
  <si>
    <t>扶助率‰</t>
    <rPh sb="0" eb="2">
      <t>フジョ</t>
    </rPh>
    <rPh sb="2" eb="3">
      <t>リツ</t>
    </rPh>
    <phoneticPr fontId="3"/>
  </si>
  <si>
    <t>児童福祉</t>
    <rPh sb="0" eb="4">
      <t>ジドウフクシ</t>
    </rPh>
    <phoneticPr fontId="3"/>
  </si>
  <si>
    <t>児童手当対象</t>
    <rPh sb="0" eb="4">
      <t>ジドウテアテ</t>
    </rPh>
    <rPh sb="4" eb="6">
      <t>タイショウ</t>
    </rPh>
    <phoneticPr fontId="3"/>
  </si>
  <si>
    <t xml:space="preserve"> うち被用者</t>
    <rPh sb="3" eb="6">
      <t>ヒヨウシャ</t>
    </rPh>
    <phoneticPr fontId="3"/>
  </si>
  <si>
    <t>特例手当対象</t>
    <rPh sb="0" eb="2">
      <t>トクレイ</t>
    </rPh>
    <rPh sb="2" eb="4">
      <t>テアテ</t>
    </rPh>
    <rPh sb="4" eb="6">
      <t>タイショウ</t>
    </rPh>
    <phoneticPr fontId="3"/>
  </si>
  <si>
    <t>児童育成手当対象</t>
    <rPh sb="0" eb="8">
      <t>ジドウイクセイテアテタイショウ</t>
    </rPh>
    <phoneticPr fontId="3"/>
  </si>
  <si>
    <t>子ども会団体数</t>
    <rPh sb="0" eb="1">
      <t>コ</t>
    </rPh>
    <rPh sb="3" eb="4">
      <t>カイ</t>
    </rPh>
    <rPh sb="4" eb="7">
      <t>ダンタイスウ</t>
    </rPh>
    <phoneticPr fontId="3"/>
  </si>
  <si>
    <t>子ども会会員</t>
    <rPh sb="0" eb="1">
      <t>コ</t>
    </rPh>
    <rPh sb="3" eb="4">
      <t>カイ</t>
    </rPh>
    <rPh sb="4" eb="6">
      <t>カイイン</t>
    </rPh>
    <phoneticPr fontId="3"/>
  </si>
  <si>
    <t>本館</t>
    <rPh sb="0" eb="2">
      <t>ホンカン</t>
    </rPh>
    <phoneticPr fontId="3"/>
  </si>
  <si>
    <t>東</t>
    <rPh sb="0" eb="1">
      <t>ヒガシ</t>
    </rPh>
    <phoneticPr fontId="3"/>
  </si>
  <si>
    <t>貫井南</t>
    <rPh sb="0" eb="3">
      <t>ヌクイミナミ</t>
    </rPh>
    <phoneticPr fontId="3"/>
  </si>
  <si>
    <t>緑</t>
    <rPh sb="0" eb="1">
      <t>ミドリ</t>
    </rPh>
    <phoneticPr fontId="3"/>
  </si>
  <si>
    <t>児童館利用者</t>
    <rPh sb="0" eb="3">
      <t>ジドウカン</t>
    </rPh>
    <rPh sb="3" eb="6">
      <t>リヨウシャ</t>
    </rPh>
    <phoneticPr fontId="3"/>
  </si>
  <si>
    <t>老人クラブ</t>
    <rPh sb="0" eb="2">
      <t>ロウジン</t>
    </rPh>
    <phoneticPr fontId="3"/>
  </si>
  <si>
    <t>会員数</t>
    <rPh sb="0" eb="3">
      <t>カイインスウ</t>
    </rPh>
    <phoneticPr fontId="3"/>
  </si>
  <si>
    <t>後期高齢者</t>
    <rPh sb="0" eb="5">
      <t>コウキコウレイシャ</t>
    </rPh>
    <phoneticPr fontId="3"/>
  </si>
  <si>
    <t>被保険者数</t>
    <rPh sb="0" eb="5">
      <t>ヒホケンシャスウ</t>
    </rPh>
    <phoneticPr fontId="3"/>
  </si>
  <si>
    <t>精神障害者１級</t>
    <rPh sb="0" eb="5">
      <t>セイシンショウガイシャ</t>
    </rPh>
    <rPh sb="6" eb="7">
      <t>キュウ</t>
    </rPh>
    <phoneticPr fontId="3"/>
  </si>
  <si>
    <t>精神障害者２級</t>
    <rPh sb="0" eb="5">
      <t>セイシンショウガイシャ</t>
    </rPh>
    <rPh sb="6" eb="7">
      <t>キュウ</t>
    </rPh>
    <phoneticPr fontId="3"/>
  </si>
  <si>
    <t>精神障害者３級</t>
    <rPh sb="0" eb="5">
      <t>セイシンショウガイシャ</t>
    </rPh>
    <rPh sb="6" eb="7">
      <t>キュウ</t>
    </rPh>
    <phoneticPr fontId="3"/>
  </si>
  <si>
    <t>出産扶助人数</t>
    <rPh sb="0" eb="6">
      <t>シュッサンフジョニンズウ</t>
    </rPh>
    <phoneticPr fontId="3"/>
  </si>
  <si>
    <t>出産扶助世帯</t>
    <rPh sb="0" eb="2">
      <t>シュッサン</t>
    </rPh>
    <rPh sb="2" eb="4">
      <t>フジョ</t>
    </rPh>
    <rPh sb="4" eb="6">
      <t>セタイ</t>
    </rPh>
    <phoneticPr fontId="3"/>
  </si>
  <si>
    <t>　うち被用者</t>
    <rPh sb="3" eb="6">
      <t>ヒヨウシャ</t>
    </rPh>
    <phoneticPr fontId="3"/>
  </si>
  <si>
    <t>統計小金井</t>
    <rPh sb="0" eb="5">
      <t>トウケイコガネイ</t>
    </rPh>
    <phoneticPr fontId="3"/>
  </si>
  <si>
    <t>小学校修了前特例給付対象</t>
    <rPh sb="0" eb="3">
      <t>ショウガッコウ</t>
    </rPh>
    <rPh sb="3" eb="5">
      <t>シュウリョウ</t>
    </rPh>
    <rPh sb="5" eb="6">
      <t>マエ</t>
    </rPh>
    <rPh sb="6" eb="10">
      <t>トクレイキュウフ</t>
    </rPh>
    <rPh sb="10" eb="12">
      <t>タイショウ</t>
    </rPh>
    <phoneticPr fontId="3"/>
  </si>
  <si>
    <t>国民年金総額</t>
    <rPh sb="0" eb="4">
      <t>コクミンネンキン</t>
    </rPh>
    <rPh sb="4" eb="6">
      <t>ソウガク</t>
    </rPh>
    <phoneticPr fontId="3"/>
  </si>
  <si>
    <t>小金井の統計1月0日現在</t>
    <rPh sb="0" eb="3">
      <t>コガネイ</t>
    </rPh>
    <rPh sb="4" eb="6">
      <t>トウケイ</t>
    </rPh>
    <rPh sb="7" eb="8">
      <t>ガツ</t>
    </rPh>
    <rPh sb="9" eb="10">
      <t>ニチ</t>
    </rPh>
    <rPh sb="10" eb="12">
      <t>ゲンザイ</t>
    </rPh>
    <phoneticPr fontId="3"/>
  </si>
  <si>
    <t>市立小学生児童数合計</t>
    <rPh sb="0" eb="2">
      <t>イチリツ</t>
    </rPh>
    <rPh sb="2" eb="5">
      <t>ショウガクセイ</t>
    </rPh>
    <rPh sb="5" eb="7">
      <t>ジドウ</t>
    </rPh>
    <rPh sb="7" eb="8">
      <t>スウ</t>
    </rPh>
    <rPh sb="8" eb="10">
      <t>ゴウケイ</t>
    </rPh>
    <phoneticPr fontId="3"/>
  </si>
  <si>
    <t>市立中学生生徒数合計</t>
    <rPh sb="0" eb="2">
      <t>イチリツ</t>
    </rPh>
    <rPh sb="2" eb="5">
      <t>チュウガクセイ</t>
    </rPh>
    <rPh sb="5" eb="8">
      <t>セイトスウ</t>
    </rPh>
    <rPh sb="8" eb="10">
      <t>ゴウケイ</t>
    </rPh>
    <phoneticPr fontId="3"/>
  </si>
  <si>
    <t>強制</t>
    <rPh sb="0" eb="2">
      <t>キョウセイ</t>
    </rPh>
    <phoneticPr fontId="3"/>
  </si>
  <si>
    <t>基金積立</t>
    <rPh sb="0" eb="2">
      <t>キキン</t>
    </rPh>
    <rPh sb="2" eb="3">
      <t>ツ</t>
    </rPh>
    <rPh sb="3" eb="4">
      <t>タ</t>
    </rPh>
    <phoneticPr fontId="3"/>
  </si>
  <si>
    <t>繰上充用金</t>
    <rPh sb="0" eb="5">
      <t>クリアゲジュウヨウキン</t>
    </rPh>
    <phoneticPr fontId="3"/>
  </si>
  <si>
    <t>平成25</t>
    <rPh sb="0" eb="2">
      <t>ヘイセイ</t>
    </rPh>
    <phoneticPr fontId="3"/>
  </si>
  <si>
    <t>予算ベース</t>
    <rPh sb="0" eb="2">
      <t>ヨサン</t>
    </rPh>
    <phoneticPr fontId="3"/>
  </si>
  <si>
    <t>国民健康保険債</t>
    <rPh sb="0" eb="6">
      <t>コクミンケンコウホケン</t>
    </rPh>
    <rPh sb="6" eb="7">
      <t>サイ</t>
    </rPh>
    <phoneticPr fontId="3"/>
  </si>
  <si>
    <t>生産年齢人口</t>
    <rPh sb="0" eb="6">
      <t>セイサンネンレイジンコウ</t>
    </rPh>
    <phoneticPr fontId="3"/>
  </si>
  <si>
    <t>小金井の統計（最新は事務報告書）</t>
    <rPh sb="0" eb="3">
      <t>コガネイ</t>
    </rPh>
    <rPh sb="4" eb="6">
      <t>トウケイ</t>
    </rPh>
    <rPh sb="7" eb="9">
      <t>サイシン</t>
    </rPh>
    <rPh sb="10" eb="15">
      <t>ジムホウコクショ</t>
    </rPh>
    <phoneticPr fontId="3"/>
  </si>
  <si>
    <t>事務報告書</t>
    <rPh sb="0" eb="5">
      <t>ジムホウコクショ</t>
    </rPh>
    <phoneticPr fontId="3"/>
  </si>
  <si>
    <t>ＧＤＰ</t>
    <phoneticPr fontId="3"/>
  </si>
  <si>
    <t>震災復興特別</t>
    <rPh sb="0" eb="6">
      <t>シンサイフッコウトクベツ</t>
    </rPh>
    <phoneticPr fontId="3"/>
  </si>
  <si>
    <t>市民税法人分</t>
    <rPh sb="0" eb="2">
      <t>シミン</t>
    </rPh>
    <rPh sb="2" eb="4">
      <t>ゼイホウ</t>
    </rPh>
    <rPh sb="4" eb="5">
      <t>ジン</t>
    </rPh>
    <rPh sb="5" eb="6">
      <t>ブン</t>
    </rPh>
    <phoneticPr fontId="3"/>
  </si>
  <si>
    <t>(うち児童書）</t>
    <rPh sb="3" eb="6">
      <t>ジドウショ</t>
    </rPh>
    <phoneticPr fontId="3"/>
  </si>
  <si>
    <t>清里山荘利用</t>
    <rPh sb="0" eb="2">
      <t>キヨサト</t>
    </rPh>
    <rPh sb="2" eb="4">
      <t>サンソウ</t>
    </rPh>
    <rPh sb="4" eb="6">
      <t>リヨウ</t>
    </rPh>
    <phoneticPr fontId="3"/>
  </si>
  <si>
    <t>武蔵小金井</t>
    <rPh sb="0" eb="5">
      <t>ムサシコガネイ</t>
    </rPh>
    <phoneticPr fontId="3"/>
  </si>
  <si>
    <t>東小金井</t>
    <rPh sb="0" eb="4">
      <t>ヒガシコガネイ</t>
    </rPh>
    <phoneticPr fontId="3"/>
  </si>
  <si>
    <t>新小金井</t>
    <rPh sb="0" eb="4">
      <t>シンコガネイ</t>
    </rPh>
    <phoneticPr fontId="3"/>
  </si>
  <si>
    <t>性質別</t>
    <rPh sb="0" eb="3">
      <t>セイシツベツ</t>
    </rPh>
    <phoneticPr fontId="3"/>
  </si>
  <si>
    <t>公債費</t>
    <rPh sb="0" eb="3">
      <t>コウサイヒ</t>
    </rPh>
    <phoneticPr fontId="3"/>
  </si>
  <si>
    <t>補助費</t>
    <rPh sb="0" eb="3">
      <t>ホジョヒ</t>
    </rPh>
    <phoneticPr fontId="3"/>
  </si>
  <si>
    <t>繰出金</t>
    <rPh sb="0" eb="3">
      <t>クリダシキン</t>
    </rPh>
    <phoneticPr fontId="3"/>
  </si>
  <si>
    <t>床面積木造</t>
    <rPh sb="0" eb="3">
      <t>ユカメンセキ</t>
    </rPh>
    <rPh sb="3" eb="5">
      <t>モクゾウ</t>
    </rPh>
    <phoneticPr fontId="3"/>
  </si>
  <si>
    <t>床面積非木造</t>
    <rPh sb="0" eb="3">
      <t>ユカメンセキ</t>
    </rPh>
    <rPh sb="3" eb="4">
      <t>ヒ</t>
    </rPh>
    <rPh sb="4" eb="6">
      <t>モクゾウ</t>
    </rPh>
    <phoneticPr fontId="3"/>
  </si>
  <si>
    <t>受給者</t>
    <rPh sb="0" eb="3">
      <t>ジュキュウシャ</t>
    </rPh>
    <phoneticPr fontId="3"/>
  </si>
  <si>
    <t>老人医療</t>
    <rPh sb="0" eb="2">
      <t>ロウジン</t>
    </rPh>
    <rPh sb="2" eb="4">
      <t>イリョウ</t>
    </rPh>
    <phoneticPr fontId="3"/>
  </si>
  <si>
    <t>売却収入</t>
    <rPh sb="0" eb="2">
      <t>バイキャク</t>
    </rPh>
    <rPh sb="2" eb="4">
      <t>シュウニュウ</t>
    </rPh>
    <phoneticPr fontId="3"/>
  </si>
  <si>
    <t>賃貸収入</t>
    <rPh sb="0" eb="4">
      <t>チンタイシュウニュウ</t>
    </rPh>
    <phoneticPr fontId="3"/>
  </si>
  <si>
    <t>原価</t>
    <rPh sb="0" eb="2">
      <t>ゲンカ</t>
    </rPh>
    <phoneticPr fontId="3"/>
  </si>
  <si>
    <t>販管費</t>
    <rPh sb="0" eb="3">
      <t>ハンカンヒ</t>
    </rPh>
    <phoneticPr fontId="3"/>
  </si>
  <si>
    <t>うち利子補給</t>
    <rPh sb="2" eb="6">
      <t>リシホキュウ</t>
    </rPh>
    <phoneticPr fontId="3"/>
  </si>
  <si>
    <t>支払利息</t>
    <rPh sb="0" eb="4">
      <t>シハライリソク</t>
    </rPh>
    <phoneticPr fontId="3"/>
  </si>
  <si>
    <t>割賦未収金</t>
    <rPh sb="0" eb="5">
      <t>カップミシュウキン</t>
    </rPh>
    <phoneticPr fontId="3"/>
  </si>
  <si>
    <t>公有用地</t>
    <rPh sb="0" eb="2">
      <t>コウユウ</t>
    </rPh>
    <rPh sb="2" eb="4">
      <t>ヨウチ</t>
    </rPh>
    <phoneticPr fontId="3"/>
  </si>
  <si>
    <t>短期借入金</t>
    <rPh sb="0" eb="5">
      <t>タンキカリイレキン</t>
    </rPh>
    <phoneticPr fontId="3"/>
  </si>
  <si>
    <t>未払費用</t>
    <rPh sb="0" eb="4">
      <t>ミバライヒヨウ</t>
    </rPh>
    <phoneticPr fontId="3"/>
  </si>
  <si>
    <t>長期借入金</t>
    <rPh sb="0" eb="5">
      <t>チョウキカリイレキン</t>
    </rPh>
    <phoneticPr fontId="3"/>
  </si>
  <si>
    <t>事業外収益</t>
    <rPh sb="0" eb="2">
      <t>ジギョウ</t>
    </rPh>
    <rPh sb="2" eb="3">
      <t>ガイ</t>
    </rPh>
    <rPh sb="3" eb="5">
      <t>シュウエキ</t>
    </rPh>
    <phoneticPr fontId="3"/>
  </si>
  <si>
    <t>住民基本台帳人口</t>
    <rPh sb="0" eb="6">
      <t>ジュウミンキホンダイチョウ</t>
    </rPh>
    <rPh sb="6" eb="8">
      <t>ジンコウ</t>
    </rPh>
    <phoneticPr fontId="3"/>
  </si>
  <si>
    <t>国勢調査10月1日現在：東京都</t>
    <rPh sb="0" eb="2">
      <t>コクセイ</t>
    </rPh>
    <rPh sb="2" eb="4">
      <t>チョウサ</t>
    </rPh>
    <rPh sb="6" eb="7">
      <t>ガツ</t>
    </rPh>
    <rPh sb="8" eb="9">
      <t>ニチ</t>
    </rPh>
    <rPh sb="9" eb="11">
      <t>ゲンザイ</t>
    </rPh>
    <rPh sb="12" eb="15">
      <t>トウキョウト</t>
    </rPh>
    <phoneticPr fontId="3"/>
  </si>
  <si>
    <t>　うち経常経費充当一般財源等</t>
    <rPh sb="3" eb="9">
      <t>ケイジョウケイヒジュウトウ</t>
    </rPh>
    <rPh sb="9" eb="14">
      <t>イッパンザイゲントウ</t>
    </rPh>
    <phoneticPr fontId="3"/>
  </si>
  <si>
    <t>補助費等</t>
    <rPh sb="0" eb="4">
      <t>ホジョヒトウ</t>
    </rPh>
    <phoneticPr fontId="3"/>
  </si>
  <si>
    <t>同年10月1日現在;東京都統計局</t>
    <rPh sb="0" eb="2">
      <t>ドウネン</t>
    </rPh>
    <rPh sb="4" eb="5">
      <t>ガツ</t>
    </rPh>
    <rPh sb="6" eb="7">
      <t>ニチ</t>
    </rPh>
    <rPh sb="7" eb="9">
      <t>ゲンザイ</t>
    </rPh>
    <rPh sb="10" eb="13">
      <t>トウキョウト</t>
    </rPh>
    <rPh sb="13" eb="16">
      <t>トウケイキョク</t>
    </rPh>
    <phoneticPr fontId="3"/>
  </si>
  <si>
    <t>合計特殊出生率</t>
    <rPh sb="0" eb="7">
      <t>ゴウケイトクシュシュッセイリツ</t>
    </rPh>
    <phoneticPr fontId="2"/>
  </si>
  <si>
    <t>東京都統計年鑑：年度末</t>
    <rPh sb="0" eb="7">
      <t>トウキョウトトウケイネンカン</t>
    </rPh>
    <rPh sb="8" eb="11">
      <t>ネンドマツ</t>
    </rPh>
    <phoneticPr fontId="3"/>
  </si>
  <si>
    <t>東京都統計年鑑：２月１日</t>
    <rPh sb="0" eb="3">
      <t>トウキョウト</t>
    </rPh>
    <rPh sb="3" eb="5">
      <t>トウケイ</t>
    </rPh>
    <rPh sb="5" eb="7">
      <t>ネンカン</t>
    </rPh>
    <rPh sb="9" eb="10">
      <t>ガツ</t>
    </rPh>
    <rPh sb="11" eb="12">
      <t>ニチ</t>
    </rPh>
    <phoneticPr fontId="3"/>
  </si>
  <si>
    <t>耕地面積田</t>
    <rPh sb="0" eb="2">
      <t>コウチ</t>
    </rPh>
    <rPh sb="2" eb="4">
      <t>メンセキ</t>
    </rPh>
    <rPh sb="4" eb="5">
      <t>タ</t>
    </rPh>
    <phoneticPr fontId="3"/>
  </si>
  <si>
    <t>　　畑</t>
    <rPh sb="2" eb="3">
      <t>ハタケ</t>
    </rPh>
    <phoneticPr fontId="2"/>
  </si>
  <si>
    <t>　　樹園</t>
    <rPh sb="2" eb="4">
      <t>ジュエン</t>
    </rPh>
    <phoneticPr fontId="2"/>
  </si>
  <si>
    <t>森林</t>
    <rPh sb="0" eb="2">
      <t>シンリン</t>
    </rPh>
    <phoneticPr fontId="2"/>
  </si>
  <si>
    <t>東京都統計年鑑：ヘクタール</t>
    <rPh sb="0" eb="3">
      <t>トウキョウト</t>
    </rPh>
    <rPh sb="3" eb="5">
      <t>トウケイ</t>
    </rPh>
    <rPh sb="5" eb="7">
      <t>ネンカン</t>
    </rPh>
    <phoneticPr fontId="3"/>
  </si>
  <si>
    <t>各年12月31日：千円</t>
    <rPh sb="0" eb="2">
      <t>カクネン</t>
    </rPh>
    <rPh sb="4" eb="5">
      <t>ガツ</t>
    </rPh>
    <rPh sb="7" eb="8">
      <t>ニチ</t>
    </rPh>
    <rPh sb="9" eb="11">
      <t>センエン</t>
    </rPh>
    <phoneticPr fontId="3"/>
  </si>
  <si>
    <t>東京都</t>
    <rPh sb="0" eb="3">
      <t>トウキョウト</t>
    </rPh>
    <phoneticPr fontId="3"/>
  </si>
  <si>
    <t>　乗車人数</t>
    <rPh sb="1" eb="5">
      <t>ジョウシャニンズウ</t>
    </rPh>
    <phoneticPr fontId="2"/>
  </si>
  <si>
    <t>平成26</t>
    <rPh sb="0" eb="2">
      <t>ヘイセイ</t>
    </rPh>
    <phoneticPr fontId="3"/>
  </si>
  <si>
    <t>見込み</t>
    <rPh sb="0" eb="2">
      <t>ミコ</t>
    </rPh>
    <phoneticPr fontId="2"/>
  </si>
  <si>
    <t>その他</t>
    <rPh sb="2" eb="3">
      <t>タ</t>
    </rPh>
    <phoneticPr fontId="2"/>
  </si>
  <si>
    <t>建設事業費</t>
    <rPh sb="0" eb="5">
      <t>ケンセツジギョウヒ</t>
    </rPh>
    <phoneticPr fontId="3"/>
  </si>
  <si>
    <t>未就学（０～６歳を想定）</t>
    <rPh sb="0" eb="3">
      <t>ミシュウガク</t>
    </rPh>
    <rPh sb="7" eb="8">
      <t>サイ</t>
    </rPh>
    <rPh sb="9" eb="11">
      <t>ソウテイ</t>
    </rPh>
    <phoneticPr fontId="2"/>
  </si>
  <si>
    <t>０～４歳</t>
    <rPh sb="3" eb="4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</si>
  <si>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</si>
  <si>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</si>
  <si>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翌年１月１日現在</t>
    <rPh sb="0" eb="2">
      <t>ヨクネン</t>
    </rPh>
    <rPh sb="3" eb="4">
      <t>ガツ</t>
    </rPh>
    <rPh sb="5" eb="6">
      <t>ニチ</t>
    </rPh>
    <rPh sb="6" eb="8">
      <t>ゲンザイ</t>
    </rPh>
    <phoneticPr fontId="2"/>
  </si>
  <si>
    <t>東京都統計年鑑→小金井の統計</t>
    <rPh sb="0" eb="3">
      <t>トウキョウト</t>
    </rPh>
    <rPh sb="3" eb="5">
      <t>トウケイ</t>
    </rPh>
    <rPh sb="5" eb="7">
      <t>ネンカン</t>
    </rPh>
    <rPh sb="8" eb="11">
      <t>コガネイ</t>
    </rPh>
    <rPh sb="12" eb="14">
      <t>トウケイ</t>
    </rPh>
    <phoneticPr fontId="3"/>
  </si>
  <si>
    <t>新設着工住宅数</t>
    <rPh sb="0" eb="2">
      <t>シンセツ</t>
    </rPh>
    <rPh sb="2" eb="7">
      <t>チャッコウジュウタクスウ</t>
    </rPh>
    <phoneticPr fontId="2"/>
  </si>
  <si>
    <t>待機児童</t>
    <rPh sb="0" eb="4">
      <t>タイキジドウ</t>
    </rPh>
    <phoneticPr fontId="2"/>
  </si>
  <si>
    <t>小金井の統計４月１日</t>
    <rPh sb="0" eb="3">
      <t>コガネイ</t>
    </rPh>
    <rPh sb="4" eb="6">
      <t>トウケイ</t>
    </rPh>
    <rPh sb="7" eb="8">
      <t>ガツ</t>
    </rPh>
    <rPh sb="9" eb="10">
      <t>ニチ</t>
    </rPh>
    <phoneticPr fontId="2"/>
  </si>
  <si>
    <t xml:space="preserve"> 持ち家</t>
    <rPh sb="1" eb="2">
      <t>モ</t>
    </rPh>
    <rPh sb="3" eb="4">
      <t>イエ</t>
    </rPh>
    <phoneticPr fontId="2"/>
  </si>
  <si>
    <t>　貸家</t>
    <rPh sb="1" eb="3">
      <t>カシヤ</t>
    </rPh>
    <phoneticPr fontId="2"/>
  </si>
  <si>
    <t>　給与住宅</t>
    <rPh sb="1" eb="5">
      <t>キュウヨジュウタク</t>
    </rPh>
    <phoneticPr fontId="2"/>
  </si>
  <si>
    <t>　分譲</t>
    <rPh sb="1" eb="3">
      <t>ブンジョウ</t>
    </rPh>
    <phoneticPr fontId="2"/>
  </si>
  <si>
    <t>平成27</t>
    <rPh sb="0" eb="2">
      <t>ヘイセイ</t>
    </rPh>
    <phoneticPr fontId="3"/>
  </si>
  <si>
    <t>予算</t>
    <rPh sb="0" eb="2">
      <t>ヨサン</t>
    </rPh>
    <phoneticPr fontId="2"/>
  </si>
  <si>
    <t>見込み</t>
    <rPh sb="0" eb="2">
      <t>ミコ</t>
    </rPh>
    <phoneticPr fontId="2"/>
  </si>
  <si>
    <t>児童発達支援センター費</t>
    <rPh sb="0" eb="6">
      <t>ジドウハッタツシエン</t>
    </rPh>
    <rPh sb="10" eb="11">
      <t>ヒ</t>
    </rPh>
    <phoneticPr fontId="2"/>
  </si>
  <si>
    <t>一般会計予算（当初予算）</t>
    <rPh sb="0" eb="2">
      <t>イッパン</t>
    </rPh>
    <rPh sb="2" eb="4">
      <t>カイケイ</t>
    </rPh>
    <rPh sb="4" eb="6">
      <t>ヨサン</t>
    </rPh>
    <rPh sb="7" eb="11">
      <t>トウショヨサン</t>
    </rPh>
    <phoneticPr fontId="2"/>
  </si>
  <si>
    <t>公営企業決算</t>
    <rPh sb="0" eb="2">
      <t>コウエイ</t>
    </rPh>
    <rPh sb="2" eb="4">
      <t>キギョウ</t>
    </rPh>
    <rPh sb="4" eb="6">
      <t>ケッサン</t>
    </rPh>
    <phoneticPr fontId="3"/>
  </si>
  <si>
    <t>福祉関係決算</t>
    <rPh sb="0" eb="4">
      <t>フクシカンケイ</t>
    </rPh>
    <rPh sb="4" eb="6">
      <t>ケッサン</t>
    </rPh>
    <phoneticPr fontId="2"/>
  </si>
</sst>
</file>

<file path=xl/styles.xml><?xml version="1.0" encoding="utf-8"?>
<styleSheet xmlns="http://schemas.openxmlformats.org/spreadsheetml/2006/main">
  <numFmts count="12">
    <numFmt numFmtId="176" formatCode="#,##0.000;[Red]\-#,##0.000"/>
    <numFmt numFmtId="177" formatCode="0.0%"/>
    <numFmt numFmtId="178" formatCode="0.0_ "/>
    <numFmt numFmtId="179" formatCode="&quot;a)&quot;#,##0"/>
    <numFmt numFmtId="180" formatCode="#,##0.0"/>
    <numFmt numFmtId="181" formatCode="#,##0;&quot;△ &quot;* #,##0;* 0;* &quot;－&quot;"/>
    <numFmt numFmtId="182" formatCode="m&quot;月&quot;d&quot;日&quot;;@"/>
    <numFmt numFmtId="183" formatCode="0.0"/>
    <numFmt numFmtId="184" formatCode="#,##0.0;[Red]\-#,##0.0"/>
    <numFmt numFmtId="191" formatCode="_(* #,##0_);_(* \(#,##0\);_(* &quot;-&quot;_);_(@_)"/>
    <numFmt numFmtId="192" formatCode="#,##0_ "/>
    <numFmt numFmtId="193" formatCode="###\ ###\ ##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3" tint="-0.499984740745262"/>
      <name val="ＭＳ Ｐゴシック"/>
      <family val="3"/>
      <charset val="128"/>
      <scheme val="minor"/>
    </font>
    <font>
      <sz val="10"/>
      <color theme="3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color theme="3" tint="-0.499984740745262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191" fontId="16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</cellStyleXfs>
  <cellXfs count="3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5" fillId="0" borderId="2" xfId="0" applyFont="1" applyBorder="1" applyAlignment="1"/>
    <xf numFmtId="38" fontId="5" fillId="0" borderId="5" xfId="1" applyFont="1" applyBorder="1" applyAlignment="1"/>
    <xf numFmtId="38" fontId="5" fillId="0" borderId="6" xfId="1" applyFont="1" applyBorder="1" applyAlignment="1"/>
    <xf numFmtId="38" fontId="5" fillId="0" borderId="2" xfId="1" applyFont="1" applyBorder="1" applyAlignment="1"/>
    <xf numFmtId="38" fontId="5" fillId="0" borderId="7" xfId="1" applyFont="1" applyBorder="1" applyAlignment="1"/>
    <xf numFmtId="38" fontId="5" fillId="0" borderId="8" xfId="1" applyFont="1" applyBorder="1" applyAlignment="1"/>
    <xf numFmtId="38" fontId="5" fillId="2" borderId="7" xfId="1" applyFont="1" applyFill="1" applyBorder="1" applyAlignment="1"/>
    <xf numFmtId="38" fontId="5" fillId="2" borderId="8" xfId="1" applyFont="1" applyFill="1" applyBorder="1" applyAlignment="1"/>
    <xf numFmtId="38" fontId="5" fillId="0" borderId="8" xfId="0" applyNumberFormat="1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38" fontId="5" fillId="0" borderId="9" xfId="1" applyFont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0" xfId="0" applyFont="1">
      <alignment vertical="center"/>
    </xf>
    <xf numFmtId="0" fontId="5" fillId="0" borderId="6" xfId="0" applyFont="1" applyBorder="1" applyAlignment="1"/>
    <xf numFmtId="38" fontId="5" fillId="0" borderId="0" xfId="1" applyFont="1" applyAlignment="1"/>
    <xf numFmtId="0" fontId="5" fillId="0" borderId="1" xfId="0" applyFont="1" applyBorder="1" applyAlignment="1"/>
    <xf numFmtId="0" fontId="5" fillId="0" borderId="11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38" fontId="5" fillId="0" borderId="0" xfId="1" applyFont="1" applyBorder="1" applyAlignment="1"/>
    <xf numFmtId="38" fontId="5" fillId="0" borderId="15" xfId="1" applyFont="1" applyBorder="1" applyAlignment="1"/>
    <xf numFmtId="38" fontId="5" fillId="0" borderId="16" xfId="1" applyFont="1" applyBorder="1" applyAlignment="1"/>
    <xf numFmtId="38" fontId="5" fillId="0" borderId="8" xfId="1" applyFont="1" applyFill="1" applyBorder="1" applyAlignment="1"/>
    <xf numFmtId="0" fontId="4" fillId="0" borderId="17" xfId="0" applyFont="1" applyBorder="1" applyAlignment="1"/>
    <xf numFmtId="0" fontId="4" fillId="0" borderId="13" xfId="0" applyFont="1" applyBorder="1" applyAlignment="1"/>
    <xf numFmtId="0" fontId="5" fillId="0" borderId="18" xfId="0" applyFont="1" applyBorder="1">
      <alignment vertical="center"/>
    </xf>
    <xf numFmtId="0" fontId="4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23" xfId="0" applyFont="1" applyBorder="1" applyAlignment="1"/>
    <xf numFmtId="0" fontId="5" fillId="0" borderId="24" xfId="0" applyFont="1" applyBorder="1" applyAlignment="1"/>
    <xf numFmtId="38" fontId="5" fillId="0" borderId="24" xfId="1" applyFont="1" applyBorder="1" applyAlignment="1"/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25" xfId="0" applyFont="1" applyBorder="1" applyAlignment="1"/>
    <xf numFmtId="0" fontId="5" fillId="0" borderId="16" xfId="0" applyFont="1" applyBorder="1" applyAlignment="1"/>
    <xf numFmtId="0" fontId="4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4" xfId="0" applyFont="1" applyBorder="1" applyAlignment="1"/>
    <xf numFmtId="38" fontId="4" fillId="0" borderId="3" xfId="1" applyFont="1" applyBorder="1" applyAlignment="1"/>
    <xf numFmtId="0" fontId="4" fillId="0" borderId="0" xfId="0" applyFont="1" applyAlignment="1"/>
    <xf numFmtId="0" fontId="5" fillId="0" borderId="22" xfId="0" applyFont="1" applyBorder="1" applyAlignment="1"/>
    <xf numFmtId="0" fontId="5" fillId="0" borderId="28" xfId="0" applyFont="1" applyBorder="1" applyAlignment="1"/>
    <xf numFmtId="0" fontId="5" fillId="0" borderId="27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4" fillId="0" borderId="29" xfId="0" applyFont="1" applyBorder="1" applyAlignment="1"/>
    <xf numFmtId="38" fontId="5" fillId="0" borderId="28" xfId="1" applyFont="1" applyBorder="1" applyAlignment="1"/>
    <xf numFmtId="0" fontId="4" fillId="0" borderId="28" xfId="0" applyFont="1" applyBorder="1">
      <alignment vertical="center"/>
    </xf>
    <xf numFmtId="0" fontId="5" fillId="0" borderId="29" xfId="0" applyFont="1" applyBorder="1" applyAlignment="1"/>
    <xf numFmtId="38" fontId="5" fillId="0" borderId="12" xfId="1" applyFont="1" applyBorder="1" applyAlignment="1"/>
    <xf numFmtId="0" fontId="4" fillId="0" borderId="30" xfId="0" applyFont="1" applyBorder="1">
      <alignment vertical="center"/>
    </xf>
    <xf numFmtId="0" fontId="5" fillId="0" borderId="30" xfId="0" applyFont="1" applyBorder="1">
      <alignment vertical="center"/>
    </xf>
    <xf numFmtId="38" fontId="5" fillId="0" borderId="31" xfId="1" applyFont="1" applyBorder="1" applyAlignment="1"/>
    <xf numFmtId="38" fontId="5" fillId="0" borderId="22" xfId="1" applyFont="1" applyBorder="1" applyAlignment="1"/>
    <xf numFmtId="0" fontId="5" fillId="0" borderId="30" xfId="0" applyFont="1" applyBorder="1" applyAlignment="1"/>
    <xf numFmtId="38" fontId="5" fillId="2" borderId="6" xfId="1" applyFont="1" applyFill="1" applyBorder="1" applyAlignment="1"/>
    <xf numFmtId="38" fontId="5" fillId="2" borderId="31" xfId="1" applyFont="1" applyFill="1" applyBorder="1" applyAlignment="1"/>
    <xf numFmtId="38" fontId="4" fillId="0" borderId="8" xfId="1" applyFont="1" applyBorder="1" applyAlignment="1"/>
    <xf numFmtId="38" fontId="4" fillId="2" borderId="8" xfId="1" applyFont="1" applyFill="1" applyBorder="1" applyAlignment="1"/>
    <xf numFmtId="38" fontId="4" fillId="0" borderId="26" xfId="1" applyFont="1" applyBorder="1" applyAlignment="1"/>
    <xf numFmtId="38" fontId="4" fillId="0" borderId="15" xfId="1" applyFont="1" applyBorder="1" applyAlignment="1"/>
    <xf numFmtId="38" fontId="4" fillId="0" borderId="16" xfId="1" applyFont="1" applyBorder="1" applyAlignment="1"/>
    <xf numFmtId="38" fontId="4" fillId="0" borderId="16" xfId="1" applyFont="1" applyFill="1" applyBorder="1" applyAlignment="1"/>
    <xf numFmtId="38" fontId="4" fillId="0" borderId="8" xfId="1" applyFont="1" applyFill="1" applyBorder="1" applyAlignment="1"/>
    <xf numFmtId="38" fontId="4" fillId="0" borderId="12" xfId="1" applyFont="1" applyBorder="1" applyAlignment="1"/>
    <xf numFmtId="38" fontId="4" fillId="0" borderId="28" xfId="1" applyFont="1" applyBorder="1" applyAlignment="1"/>
    <xf numFmtId="38" fontId="4" fillId="0" borderId="0" xfId="1" applyFont="1" applyAlignment="1"/>
    <xf numFmtId="38" fontId="4" fillId="0" borderId="31" xfId="1" applyFont="1" applyBorder="1" applyAlignment="1"/>
    <xf numFmtId="38" fontId="4" fillId="0" borderId="6" xfId="1" applyFont="1" applyBorder="1" applyAlignment="1"/>
    <xf numFmtId="38" fontId="4" fillId="0" borderId="32" xfId="1" applyFont="1" applyBorder="1" applyAlignment="1"/>
    <xf numFmtId="38" fontId="4" fillId="0" borderId="9" xfId="1" applyFont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8" fontId="4" fillId="0" borderId="0" xfId="1" applyFont="1" applyFill="1" applyBorder="1" applyAlignment="1"/>
    <xf numFmtId="38" fontId="4" fillId="0" borderId="8" xfId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179" fontId="4" fillId="0" borderId="8" xfId="0" applyNumberFormat="1" applyFont="1" applyFill="1" applyBorder="1" applyAlignment="1">
      <alignment horizontal="right"/>
    </xf>
    <xf numFmtId="179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Fill="1" applyBorder="1" applyAlignment="1"/>
    <xf numFmtId="3" fontId="4" fillId="0" borderId="8" xfId="3" applyNumberFormat="1" applyFont="1" applyFill="1" applyBorder="1"/>
    <xf numFmtId="180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/>
    <xf numFmtId="0" fontId="4" fillId="0" borderId="8" xfId="0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4" borderId="8" xfId="1" applyFont="1" applyFill="1" applyBorder="1" applyAlignment="1"/>
    <xf numFmtId="183" fontId="4" fillId="0" borderId="8" xfId="0" applyNumberFormat="1" applyFont="1" applyBorder="1" applyAlignment="1"/>
    <xf numFmtId="183" fontId="4" fillId="0" borderId="8" xfId="0" applyNumberFormat="1" applyFont="1" applyBorder="1" applyAlignment="1">
      <alignment horizontal="right"/>
    </xf>
    <xf numFmtId="178" fontId="5" fillId="0" borderId="8" xfId="0" applyNumberFormat="1" applyFont="1" applyBorder="1" applyAlignment="1"/>
    <xf numFmtId="182" fontId="5" fillId="0" borderId="8" xfId="1" applyNumberFormat="1" applyFont="1" applyBorder="1" applyAlignment="1"/>
    <xf numFmtId="0" fontId="5" fillId="0" borderId="18" xfId="0" applyFont="1" applyBorder="1" applyAlignment="1"/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35" xfId="1" applyFont="1" applyBorder="1" applyAlignment="1"/>
    <xf numFmtId="0" fontId="5" fillId="0" borderId="34" xfId="0" applyFont="1" applyBorder="1">
      <alignment vertical="center"/>
    </xf>
    <xf numFmtId="0" fontId="5" fillId="0" borderId="33" xfId="0" applyFont="1" applyBorder="1">
      <alignment vertical="center"/>
    </xf>
    <xf numFmtId="38" fontId="5" fillId="0" borderId="36" xfId="1" applyFont="1" applyBorder="1" applyAlignment="1"/>
    <xf numFmtId="38" fontId="5" fillId="0" borderId="34" xfId="1" applyFont="1" applyBorder="1" applyAlignment="1"/>
    <xf numFmtId="38" fontId="5" fillId="0" borderId="33" xfId="1" applyFont="1" applyBorder="1" applyAlignment="1"/>
    <xf numFmtId="38" fontId="5" fillId="0" borderId="37" xfId="1" applyFont="1" applyBorder="1" applyAlignment="1"/>
    <xf numFmtId="38" fontId="5" fillId="0" borderId="38" xfId="1" applyFont="1" applyBorder="1" applyAlignment="1"/>
    <xf numFmtId="38" fontId="5" fillId="0" borderId="39" xfId="1" applyFont="1" applyBorder="1" applyAlignment="1"/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4" xfId="0" applyFont="1" applyBorder="1" applyAlignment="1"/>
    <xf numFmtId="38" fontId="4" fillId="0" borderId="17" xfId="1" applyFont="1" applyBorder="1" applyAlignment="1"/>
    <xf numFmtId="0" fontId="9" fillId="0" borderId="0" xfId="0" applyFont="1" applyAlignment="1"/>
    <xf numFmtId="38" fontId="9" fillId="0" borderId="0" xfId="1" applyFont="1" applyAlignment="1"/>
    <xf numFmtId="38" fontId="9" fillId="0" borderId="2" xfId="1" applyFont="1" applyBorder="1" applyAlignment="1"/>
    <xf numFmtId="38" fontId="9" fillId="0" borderId="8" xfId="1" applyFont="1" applyBorder="1" applyAlignment="1"/>
    <xf numFmtId="38" fontId="9" fillId="0" borderId="8" xfId="1" applyFont="1" applyFill="1" applyBorder="1" applyAlignment="1"/>
    <xf numFmtId="0" fontId="5" fillId="0" borderId="37" xfId="0" applyFont="1" applyBorder="1">
      <alignment vertical="center"/>
    </xf>
    <xf numFmtId="0" fontId="5" fillId="0" borderId="16" xfId="0" applyFont="1" applyBorder="1">
      <alignment vertical="center"/>
    </xf>
    <xf numFmtId="38" fontId="9" fillId="0" borderId="3" xfId="1" applyFont="1" applyBorder="1" applyAlignment="1"/>
    <xf numFmtId="0" fontId="4" fillId="0" borderId="17" xfId="0" applyFont="1" applyBorder="1">
      <alignment vertical="center"/>
    </xf>
    <xf numFmtId="38" fontId="5" fillId="3" borderId="8" xfId="1" applyFont="1" applyFill="1" applyBorder="1" applyAlignment="1"/>
    <xf numFmtId="38" fontId="10" fillId="0" borderId="6" xfId="1" applyFont="1" applyBorder="1" applyAlignment="1"/>
    <xf numFmtId="0" fontId="10" fillId="0" borderId="0" xfId="0" applyFont="1">
      <alignment vertical="center"/>
    </xf>
    <xf numFmtId="38" fontId="10" fillId="0" borderId="8" xfId="1" applyFont="1" applyBorder="1" applyAlignment="1"/>
    <xf numFmtId="38" fontId="11" fillId="0" borderId="8" xfId="1" applyFont="1" applyBorder="1" applyAlignment="1"/>
    <xf numFmtId="38" fontId="10" fillId="0" borderId="7" xfId="1" applyFont="1" applyBorder="1" applyAlignment="1"/>
    <xf numFmtId="38" fontId="10" fillId="2" borderId="8" xfId="1" applyFont="1" applyFill="1" applyBorder="1" applyAlignment="1"/>
    <xf numFmtId="38" fontId="11" fillId="2" borderId="8" xfId="1" applyFont="1" applyFill="1" applyBorder="1" applyAlignment="1"/>
    <xf numFmtId="38" fontId="10" fillId="0" borderId="8" xfId="0" applyNumberFormat="1" applyFont="1" applyBorder="1" applyAlignment="1"/>
    <xf numFmtId="38" fontId="11" fillId="0" borderId="8" xfId="1" applyFont="1" applyFill="1" applyBorder="1" applyAlignment="1"/>
    <xf numFmtId="0" fontId="10" fillId="2" borderId="8" xfId="0" applyFont="1" applyFill="1" applyBorder="1" applyAlignment="1"/>
    <xf numFmtId="38" fontId="10" fillId="0" borderId="9" xfId="1" applyFont="1" applyBorder="1" applyAlignment="1"/>
    <xf numFmtId="38" fontId="10" fillId="0" borderId="2" xfId="1" applyFont="1" applyBorder="1" applyAlignment="1"/>
    <xf numFmtId="38" fontId="11" fillId="2" borderId="9" xfId="1" applyFont="1" applyFill="1" applyBorder="1" applyAlignment="1"/>
    <xf numFmtId="0" fontId="10" fillId="0" borderId="8" xfId="0" applyFont="1" applyBorder="1" applyAlignment="1"/>
    <xf numFmtId="38" fontId="10" fillId="0" borderId="0" xfId="1" applyFont="1" applyAlignment="1"/>
    <xf numFmtId="38" fontId="11" fillId="0" borderId="0" xfId="1" applyFont="1" applyAlignment="1"/>
    <xf numFmtId="0" fontId="10" fillId="0" borderId="21" xfId="0" applyFont="1" applyBorder="1" applyAlignment="1"/>
    <xf numFmtId="38" fontId="10" fillId="0" borderId="21" xfId="1" applyFont="1" applyBorder="1" applyAlignment="1"/>
    <xf numFmtId="38" fontId="10" fillId="0" borderId="6" xfId="0" applyNumberFormat="1" applyFont="1" applyBorder="1" applyAlignment="1"/>
    <xf numFmtId="38" fontId="11" fillId="0" borderId="6" xfId="1" applyFont="1" applyBorder="1" applyAlignment="1"/>
    <xf numFmtId="38" fontId="10" fillId="3" borderId="8" xfId="1" applyFont="1" applyFill="1" applyBorder="1" applyAlignment="1"/>
    <xf numFmtId="38" fontId="11" fillId="0" borderId="9" xfId="1" applyFont="1" applyBorder="1" applyAlignment="1"/>
    <xf numFmtId="38" fontId="10" fillId="0" borderId="0" xfId="1" applyFont="1" applyBorder="1" applyAlignment="1"/>
    <xf numFmtId="38" fontId="10" fillId="0" borderId="15" xfId="1" applyFont="1" applyBorder="1" applyAlignment="1"/>
    <xf numFmtId="38" fontId="10" fillId="0" borderId="16" xfId="1" applyFont="1" applyBorder="1" applyAlignment="1"/>
    <xf numFmtId="0" fontId="10" fillId="0" borderId="30" xfId="0" applyFont="1" applyBorder="1">
      <alignment vertical="center"/>
    </xf>
    <xf numFmtId="38" fontId="10" fillId="0" borderId="8" xfId="1" applyFont="1" applyFill="1" applyBorder="1" applyAlignment="1"/>
    <xf numFmtId="0" fontId="10" fillId="0" borderId="24" xfId="0" applyFont="1" applyBorder="1" applyAlignment="1"/>
    <xf numFmtId="38" fontId="10" fillId="0" borderId="24" xfId="1" applyFont="1" applyBorder="1" applyAlignment="1"/>
    <xf numFmtId="38" fontId="10" fillId="2" borderId="31" xfId="1" applyFont="1" applyFill="1" applyBorder="1" applyAlignment="1"/>
    <xf numFmtId="0" fontId="10" fillId="0" borderId="0" xfId="0" applyFont="1" applyAlignment="1"/>
    <xf numFmtId="38" fontId="10" fillId="0" borderId="31" xfId="1" applyFont="1" applyBorder="1" applyAlignment="1"/>
    <xf numFmtId="38" fontId="10" fillId="2" borderId="6" xfId="1" applyFont="1" applyFill="1" applyBorder="1" applyAlignment="1"/>
    <xf numFmtId="38" fontId="10" fillId="3" borderId="9" xfId="1" applyFont="1" applyFill="1" applyBorder="1" applyAlignment="1"/>
    <xf numFmtId="0" fontId="10" fillId="0" borderId="0" xfId="0" applyFont="1" applyBorder="1" applyAlignment="1"/>
    <xf numFmtId="0" fontId="10" fillId="0" borderId="30" xfId="0" applyFont="1" applyBorder="1" applyAlignment="1"/>
    <xf numFmtId="178" fontId="10" fillId="0" borderId="8" xfId="0" applyNumberFormat="1" applyFont="1" applyBorder="1" applyAlignment="1"/>
    <xf numFmtId="178" fontId="10" fillId="0" borderId="8" xfId="1" applyNumberFormat="1" applyFont="1" applyBorder="1" applyAlignment="1"/>
    <xf numFmtId="38" fontId="10" fillId="4" borderId="8" xfId="1" applyFont="1" applyFill="1" applyBorder="1" applyAlignment="1"/>
    <xf numFmtId="38" fontId="10" fillId="0" borderId="8" xfId="1" applyFont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183" fontId="10" fillId="0" borderId="8" xfId="0" applyNumberFormat="1" applyFont="1" applyFill="1" applyBorder="1" applyAlignment="1">
      <alignment horizontal="right"/>
    </xf>
    <xf numFmtId="1" fontId="10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8" fontId="10" fillId="2" borderId="16" xfId="1" applyFont="1" applyFill="1" applyBorder="1" applyAlignment="1"/>
    <xf numFmtId="38" fontId="5" fillId="0" borderId="0" xfId="1" applyFont="1">
      <alignment vertical="center"/>
    </xf>
    <xf numFmtId="38" fontId="4" fillId="0" borderId="0" xfId="1" applyFont="1">
      <alignment vertical="center"/>
    </xf>
    <xf numFmtId="0" fontId="4" fillId="2" borderId="8" xfId="0" applyFont="1" applyFill="1" applyBorder="1" applyAlignment="1"/>
    <xf numFmtId="38" fontId="5" fillId="0" borderId="41" xfId="1" applyFont="1" applyBorder="1" applyAlignment="1"/>
    <xf numFmtId="38" fontId="5" fillId="0" borderId="40" xfId="1" applyFont="1" applyBorder="1" applyAlignment="1"/>
    <xf numFmtId="0" fontId="5" fillId="0" borderId="2" xfId="0" applyFont="1" applyBorder="1">
      <alignment vertical="center"/>
    </xf>
    <xf numFmtId="38" fontId="4" fillId="0" borderId="0" xfId="0" applyNumberFormat="1" applyFont="1" applyAlignment="1"/>
    <xf numFmtId="0" fontId="4" fillId="0" borderId="8" xfId="0" applyFont="1" applyBorder="1" applyAlignment="1"/>
    <xf numFmtId="38" fontId="4" fillId="0" borderId="8" xfId="0" applyNumberFormat="1" applyFont="1" applyBorder="1" applyAlignment="1"/>
    <xf numFmtId="0" fontId="4" fillId="0" borderId="2" xfId="0" applyFont="1" applyBorder="1" applyAlignment="1"/>
    <xf numFmtId="38" fontId="4" fillId="0" borderId="21" xfId="1" applyFont="1" applyBorder="1" applyAlignment="1"/>
    <xf numFmtId="38" fontId="4" fillId="3" borderId="8" xfId="1" applyFont="1" applyFill="1" applyBorder="1" applyAlignment="1"/>
    <xf numFmtId="38" fontId="4" fillId="0" borderId="2" xfId="1" applyFont="1" applyBorder="1" applyAlignment="1"/>
    <xf numFmtId="38" fontId="4" fillId="0" borderId="24" xfId="1" applyFont="1" applyBorder="1" applyAlignment="1"/>
    <xf numFmtId="38" fontId="4" fillId="2" borderId="31" xfId="1" applyFont="1" applyFill="1" applyBorder="1" applyAlignment="1"/>
    <xf numFmtId="0" fontId="4" fillId="0" borderId="30" xfId="0" applyFont="1" applyBorder="1" applyAlignment="1"/>
    <xf numFmtId="178" fontId="4" fillId="0" borderId="8" xfId="1" applyNumberFormat="1" applyFont="1" applyBorder="1" applyAlignment="1"/>
    <xf numFmtId="183" fontId="4" fillId="0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78" fontId="4" fillId="0" borderId="8" xfId="0" applyNumberFormat="1" applyFont="1" applyBorder="1" applyAlignment="1"/>
    <xf numFmtId="38" fontId="4" fillId="0" borderId="6" xfId="0" applyNumberFormat="1" applyFont="1" applyBorder="1" applyAlignment="1"/>
    <xf numFmtId="38" fontId="4" fillId="2" borderId="9" xfId="1" applyFont="1" applyFill="1" applyBorder="1" applyAlignment="1"/>
    <xf numFmtId="38" fontId="4" fillId="2" borderId="16" xfId="1" applyFont="1" applyFill="1" applyBorder="1" applyAlignment="1"/>
    <xf numFmtId="38" fontId="5" fillId="3" borderId="9" xfId="1" applyFont="1" applyFill="1" applyBorder="1" applyAlignment="1"/>
    <xf numFmtId="38" fontId="4" fillId="3" borderId="9" xfId="1" applyFont="1" applyFill="1" applyBorder="1" applyAlignment="1"/>
    <xf numFmtId="38" fontId="9" fillId="0" borderId="32" xfId="1" applyFont="1" applyBorder="1" applyAlignment="1"/>
    <xf numFmtId="38" fontId="9" fillId="2" borderId="8" xfId="1" applyFont="1" applyFill="1" applyBorder="1" applyAlignment="1"/>
    <xf numFmtId="38" fontId="9" fillId="2" borderId="9" xfId="1" applyFont="1" applyFill="1" applyBorder="1" applyAlignment="1"/>
    <xf numFmtId="38" fontId="9" fillId="0" borderId="21" xfId="1" applyFont="1" applyBorder="1" applyAlignment="1"/>
    <xf numFmtId="38" fontId="4" fillId="0" borderId="0" xfId="1" applyFont="1" applyAlignment="1">
      <alignment vertical="center"/>
    </xf>
    <xf numFmtId="9" fontId="4" fillId="0" borderId="0" xfId="2" applyFont="1" applyAlignment="1"/>
    <xf numFmtId="38" fontId="4" fillId="5" borderId="8" xfId="1" applyFont="1" applyFill="1" applyBorder="1" applyAlignment="1"/>
    <xf numFmtId="38" fontId="10" fillId="5" borderId="8" xfId="1" applyFont="1" applyFill="1" applyBorder="1" applyAlignment="1"/>
    <xf numFmtId="38" fontId="5" fillId="0" borderId="13" xfId="1" applyFont="1" applyBorder="1" applyAlignment="1"/>
    <xf numFmtId="0" fontId="5" fillId="0" borderId="13" xfId="0" applyFont="1" applyBorder="1">
      <alignment vertical="center"/>
    </xf>
    <xf numFmtId="38" fontId="10" fillId="0" borderId="0" xfId="0" applyNumberFormat="1" applyFont="1">
      <alignment vertical="center"/>
    </xf>
    <xf numFmtId="0" fontId="4" fillId="11" borderId="8" xfId="0" applyFont="1" applyFill="1" applyBorder="1" applyAlignment="1"/>
    <xf numFmtId="184" fontId="4" fillId="11" borderId="8" xfId="1" applyNumberFormat="1" applyFont="1" applyFill="1" applyBorder="1" applyAlignment="1"/>
    <xf numFmtId="38" fontId="4" fillId="9" borderId="31" xfId="1" applyFont="1" applyFill="1" applyBorder="1" applyAlignment="1"/>
    <xf numFmtId="38" fontId="4" fillId="9" borderId="8" xfId="1" applyFont="1" applyFill="1" applyBorder="1" applyAlignment="1"/>
    <xf numFmtId="38" fontId="4" fillId="9" borderId="24" xfId="1" applyFont="1" applyFill="1" applyBorder="1" applyAlignment="1"/>
    <xf numFmtId="38" fontId="10" fillId="9" borderId="8" xfId="1" applyFont="1" applyFill="1" applyBorder="1" applyAlignment="1"/>
    <xf numFmtId="38" fontId="4" fillId="0" borderId="13" xfId="1" applyFont="1" applyBorder="1" applyAlignment="1"/>
    <xf numFmtId="38" fontId="0" fillId="0" borderId="0" xfId="0" applyNumberFormat="1">
      <alignment vertical="center"/>
    </xf>
    <xf numFmtId="38" fontId="4" fillId="0" borderId="0" xfId="0" applyNumberFormat="1" applyFont="1">
      <alignment vertical="center"/>
    </xf>
    <xf numFmtId="38" fontId="4" fillId="9" borderId="0" xfId="1" applyFont="1" applyFill="1" applyAlignment="1">
      <alignment vertical="center"/>
    </xf>
    <xf numFmtId="38" fontId="11" fillId="9" borderId="8" xfId="1" applyFont="1" applyFill="1" applyBorder="1" applyAlignment="1"/>
    <xf numFmtId="38" fontId="5" fillId="0" borderId="0" xfId="0" applyNumberFormat="1" applyFont="1">
      <alignment vertical="center"/>
    </xf>
    <xf numFmtId="0" fontId="4" fillId="2" borderId="31" xfId="0" applyFont="1" applyFill="1" applyBorder="1" applyAlignment="1"/>
    <xf numFmtId="38" fontId="9" fillId="0" borderId="30" xfId="1" applyFont="1" applyBorder="1" applyAlignment="1"/>
    <xf numFmtId="38" fontId="9" fillId="0" borderId="42" xfId="1" applyFont="1" applyBorder="1" applyAlignment="1"/>
    <xf numFmtId="38" fontId="11" fillId="0" borderId="30" xfId="1" applyFont="1" applyBorder="1" applyAlignment="1"/>
    <xf numFmtId="38" fontId="4" fillId="12" borderId="8" xfId="1" applyFont="1" applyFill="1" applyBorder="1" applyAlignment="1"/>
    <xf numFmtId="0" fontId="4" fillId="12" borderId="8" xfId="0" applyFont="1" applyFill="1" applyBorder="1" applyAlignment="1"/>
    <xf numFmtId="184" fontId="4" fillId="0" borderId="8" xfId="1" applyNumberFormat="1" applyFont="1" applyBorder="1" applyAlignment="1"/>
    <xf numFmtId="40" fontId="4" fillId="0" borderId="8" xfId="1" applyNumberFormat="1" applyFont="1" applyBorder="1" applyAlignment="1"/>
    <xf numFmtId="38" fontId="5" fillId="0" borderId="32" xfId="1" applyFont="1" applyBorder="1" applyAlignment="1"/>
    <xf numFmtId="38" fontId="9" fillId="0" borderId="6" xfId="1" applyFont="1" applyBorder="1" applyAlignment="1"/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10" fillId="10" borderId="31" xfId="1" applyFont="1" applyFill="1" applyBorder="1" applyAlignment="1"/>
    <xf numFmtId="38" fontId="10" fillId="10" borderId="8" xfId="1" applyFont="1" applyFill="1" applyBorder="1" applyAlignment="1"/>
    <xf numFmtId="38" fontId="10" fillId="10" borderId="16" xfId="1" applyFont="1" applyFill="1" applyBorder="1" applyAlignment="1"/>
    <xf numFmtId="38" fontId="4" fillId="9" borderId="9" xfId="1" applyFont="1" applyFill="1" applyBorder="1" applyAlignment="1"/>
    <xf numFmtId="38" fontId="10" fillId="10" borderId="9" xfId="1" applyFont="1" applyFill="1" applyBorder="1" applyAlignment="1"/>
    <xf numFmtId="38" fontId="4" fillId="10" borderId="31" xfId="1" applyFont="1" applyFill="1" applyBorder="1" applyAlignment="1"/>
    <xf numFmtId="38" fontId="12" fillId="0" borderId="0" xfId="1" applyFont="1">
      <alignment vertical="center"/>
    </xf>
    <xf numFmtId="0" fontId="5" fillId="0" borderId="38" xfId="0" applyFont="1" applyBorder="1">
      <alignment vertical="center"/>
    </xf>
    <xf numFmtId="38" fontId="10" fillId="10" borderId="2" xfId="1" applyFont="1" applyFill="1" applyBorder="1" applyAlignment="1"/>
    <xf numFmtId="38" fontId="5" fillId="0" borderId="14" xfId="1" applyFont="1" applyBorder="1" applyAlignment="1"/>
    <xf numFmtId="0" fontId="5" fillId="0" borderId="39" xfId="0" applyFont="1" applyBorder="1">
      <alignment vertical="center"/>
    </xf>
    <xf numFmtId="0" fontId="5" fillId="9" borderId="0" xfId="0" applyFont="1" applyFill="1">
      <alignment vertical="center"/>
    </xf>
    <xf numFmtId="0" fontId="12" fillId="0" borderId="0" xfId="0" applyFont="1">
      <alignment vertical="center"/>
    </xf>
    <xf numFmtId="38" fontId="12" fillId="0" borderId="0" xfId="1" applyFont="1" applyFill="1">
      <alignment vertical="center"/>
    </xf>
    <xf numFmtId="38" fontId="13" fillId="8" borderId="0" xfId="1" applyFont="1" applyFill="1" applyAlignment="1"/>
    <xf numFmtId="0" fontId="5" fillId="9" borderId="0" xfId="0" applyFont="1" applyFill="1" applyAlignment="1"/>
    <xf numFmtId="0" fontId="14" fillId="8" borderId="0" xfId="0" applyFont="1" applyFill="1" applyAlignment="1"/>
    <xf numFmtId="38" fontId="5" fillId="0" borderId="0" xfId="0" applyNumberFormat="1" applyFont="1" applyAlignment="1"/>
    <xf numFmtId="0" fontId="5" fillId="8" borderId="0" xfId="0" applyFont="1" applyFill="1" applyAlignment="1"/>
    <xf numFmtId="0" fontId="13" fillId="8" borderId="0" xfId="0" applyFont="1" applyFill="1" applyAlignment="1"/>
    <xf numFmtId="38" fontId="13" fillId="0" borderId="0" xfId="1" applyFont="1" applyAlignment="1"/>
    <xf numFmtId="176" fontId="9" fillId="3" borderId="0" xfId="1" applyNumberFormat="1" applyFont="1" applyFill="1" applyAlignment="1"/>
    <xf numFmtId="176" fontId="9" fillId="0" borderId="0" xfId="1" applyNumberFormat="1" applyFont="1" applyAlignment="1"/>
    <xf numFmtId="38" fontId="14" fillId="0" borderId="0" xfId="1" applyFont="1" applyAlignment="1"/>
    <xf numFmtId="177" fontId="9" fillId="0" borderId="0" xfId="2" applyNumberFormat="1" applyFont="1" applyAlignment="1"/>
    <xf numFmtId="177" fontId="9" fillId="2" borderId="0" xfId="2" applyNumberFormat="1" applyFont="1" applyFill="1" applyAlignment="1"/>
    <xf numFmtId="177" fontId="9" fillId="3" borderId="0" xfId="2" applyNumberFormat="1" applyFont="1" applyFill="1" applyAlignment="1"/>
    <xf numFmtId="177" fontId="5" fillId="0" borderId="0" xfId="2" applyNumberFormat="1" applyFont="1" applyAlignment="1"/>
    <xf numFmtId="38" fontId="14" fillId="8" borderId="0" xfId="1" applyFont="1" applyFill="1" applyAlignment="1"/>
    <xf numFmtId="38" fontId="9" fillId="2" borderId="0" xfId="1" applyFont="1" applyFill="1" applyAlignment="1"/>
    <xf numFmtId="38" fontId="9" fillId="3" borderId="0" xfId="1" applyFont="1" applyFill="1" applyAlignment="1"/>
    <xf numFmtId="184" fontId="9" fillId="0" borderId="0" xfId="1" applyNumberFormat="1" applyFont="1" applyAlignment="1"/>
    <xf numFmtId="0" fontId="13" fillId="0" borderId="0" xfId="0" applyFont="1" applyAlignment="1"/>
    <xf numFmtId="0" fontId="14" fillId="0" borderId="0" xfId="0" applyFont="1" applyAlignment="1"/>
    <xf numFmtId="38" fontId="9" fillId="7" borderId="0" xfId="1" applyFont="1" applyFill="1" applyAlignment="1"/>
    <xf numFmtId="3" fontId="5" fillId="0" borderId="0" xfId="0" applyNumberFormat="1" applyFont="1" applyAlignment="1"/>
    <xf numFmtId="177" fontId="15" fillId="0" borderId="0" xfId="2" applyNumberFormat="1" applyFont="1" applyAlignment="1"/>
    <xf numFmtId="0" fontId="5" fillId="2" borderId="0" xfId="0" applyFont="1" applyFill="1" applyAlignment="1"/>
    <xf numFmtId="177" fontId="5" fillId="2" borderId="0" xfId="2" applyNumberFormat="1" applyFont="1" applyFill="1" applyAlignment="1"/>
    <xf numFmtId="177" fontId="9" fillId="0" borderId="0" xfId="2" applyNumberFormat="1" applyFont="1" applyFill="1" applyAlignment="1"/>
    <xf numFmtId="38" fontId="9" fillId="13" borderId="0" xfId="1" applyFont="1" applyFill="1" applyAlignment="1"/>
    <xf numFmtId="38" fontId="5" fillId="13" borderId="0" xfId="1" applyFont="1" applyFill="1" applyAlignment="1"/>
    <xf numFmtId="38" fontId="5" fillId="9" borderId="0" xfId="1" applyFont="1" applyFill="1" applyAlignment="1"/>
    <xf numFmtId="38" fontId="4" fillId="0" borderId="0" xfId="0" applyNumberFormat="1" applyFont="1" applyBorder="1" applyAlignment="1"/>
    <xf numFmtId="0" fontId="10" fillId="6" borderId="8" xfId="0" applyFont="1" applyFill="1" applyBorder="1" applyAlignment="1"/>
    <xf numFmtId="38" fontId="4" fillId="6" borderId="8" xfId="1" applyFont="1" applyFill="1" applyBorder="1" applyAlignment="1">
      <alignment horizontal="right"/>
    </xf>
    <xf numFmtId="38" fontId="10" fillId="6" borderId="8" xfId="1" applyFont="1" applyFill="1" applyBorder="1" applyAlignment="1">
      <alignment horizontal="right"/>
    </xf>
    <xf numFmtId="38" fontId="10" fillId="6" borderId="8" xfId="1" applyFont="1" applyFill="1" applyBorder="1" applyAlignment="1"/>
    <xf numFmtId="38" fontId="4" fillId="6" borderId="8" xfId="1" applyFont="1" applyFill="1" applyBorder="1" applyAlignment="1"/>
    <xf numFmtId="38" fontId="10" fillId="9" borderId="16" xfId="1" applyFont="1" applyFill="1" applyBorder="1" applyAlignment="1"/>
    <xf numFmtId="38" fontId="4" fillId="9" borderId="16" xfId="1" applyFont="1" applyFill="1" applyBorder="1" applyAlignment="1"/>
    <xf numFmtId="38" fontId="5" fillId="9" borderId="0" xfId="1" applyFont="1" applyFill="1">
      <alignment vertical="center"/>
    </xf>
    <xf numFmtId="40" fontId="5" fillId="0" borderId="8" xfId="1" applyNumberFormat="1" applyFont="1" applyBorder="1" applyAlignment="1"/>
    <xf numFmtId="192" fontId="18" fillId="0" borderId="32" xfId="6" applyNumberFormat="1" applyFont="1" applyFill="1" applyBorder="1" applyAlignment="1">
      <alignment horizontal="right" vertical="center"/>
    </xf>
    <xf numFmtId="192" fontId="18" fillId="0" borderId="2" xfId="6" applyNumberFormat="1" applyFont="1" applyFill="1" applyBorder="1" applyAlignment="1">
      <alignment horizontal="right" vertical="center"/>
    </xf>
    <xf numFmtId="192" fontId="18" fillId="0" borderId="44" xfId="6" applyNumberFormat="1" applyFont="1" applyFill="1" applyBorder="1" applyAlignment="1">
      <alignment horizontal="right" vertical="center"/>
    </xf>
    <xf numFmtId="192" fontId="18" fillId="0" borderId="45" xfId="6" applyNumberFormat="1" applyFont="1" applyFill="1" applyBorder="1" applyAlignment="1">
      <alignment horizontal="right" vertical="center"/>
    </xf>
    <xf numFmtId="192" fontId="18" fillId="0" borderId="46" xfId="6" applyNumberFormat="1" applyFont="1" applyFill="1" applyBorder="1" applyAlignment="1">
      <alignment horizontal="right" vertical="center"/>
    </xf>
    <xf numFmtId="38" fontId="9" fillId="9" borderId="0" xfId="1" applyFont="1" applyFill="1" applyAlignment="1"/>
    <xf numFmtId="177" fontId="9" fillId="9" borderId="0" xfId="2" applyNumberFormat="1" applyFont="1" applyFill="1" applyAlignment="1"/>
    <xf numFmtId="0" fontId="4" fillId="9" borderId="0" xfId="0" applyFont="1" applyFill="1">
      <alignment vertical="center"/>
    </xf>
    <xf numFmtId="0" fontId="10" fillId="9" borderId="0" xfId="0" applyFont="1" applyFill="1">
      <alignment vertical="center"/>
    </xf>
    <xf numFmtId="0" fontId="5" fillId="0" borderId="47" xfId="0" applyFont="1" applyBorder="1" applyAlignment="1"/>
    <xf numFmtId="38" fontId="5" fillId="0" borderId="47" xfId="1" applyFont="1" applyBorder="1" applyAlignment="1"/>
    <xf numFmtId="0" fontId="4" fillId="0" borderId="47" xfId="0" applyFont="1" applyBorder="1">
      <alignment vertical="center"/>
    </xf>
    <xf numFmtId="0" fontId="5" fillId="0" borderId="47" xfId="0" applyFont="1" applyBorder="1">
      <alignment vertical="center"/>
    </xf>
    <xf numFmtId="38" fontId="10" fillId="0" borderId="48" xfId="1" applyFont="1" applyBorder="1" applyAlignment="1"/>
    <xf numFmtId="38" fontId="4" fillId="0" borderId="48" xfId="1" applyFont="1" applyBorder="1" applyAlignment="1"/>
    <xf numFmtId="0" fontId="4" fillId="9" borderId="8" xfId="0" applyFont="1" applyFill="1" applyBorder="1" applyAlignment="1"/>
    <xf numFmtId="38" fontId="10" fillId="0" borderId="0" xfId="1" applyFont="1">
      <alignment vertical="center"/>
    </xf>
    <xf numFmtId="38" fontId="18" fillId="0" borderId="44" xfId="1" applyFont="1" applyFill="1" applyBorder="1" applyAlignment="1">
      <alignment horizontal="right" vertical="center"/>
    </xf>
    <xf numFmtId="38" fontId="4" fillId="9" borderId="6" xfId="1" applyFont="1" applyFill="1" applyBorder="1" applyAlignment="1"/>
    <xf numFmtId="0" fontId="10" fillId="9" borderId="13" xfId="0" applyFont="1" applyFill="1" applyBorder="1">
      <alignment vertical="center"/>
    </xf>
    <xf numFmtId="38" fontId="4" fillId="9" borderId="0" xfId="1" applyFont="1" applyFill="1" applyAlignment="1"/>
    <xf numFmtId="0" fontId="4" fillId="9" borderId="0" xfId="0" applyFont="1" applyFill="1" applyAlignment="1"/>
    <xf numFmtId="38" fontId="10" fillId="9" borderId="0" xfId="1" applyFont="1" applyFill="1" applyAlignment="1"/>
    <xf numFmtId="0" fontId="5" fillId="9" borderId="0" xfId="0" applyFont="1" applyFill="1" applyBorder="1">
      <alignment vertical="center"/>
    </xf>
    <xf numFmtId="0" fontId="10" fillId="9" borderId="0" xfId="0" applyFont="1" applyFill="1" applyBorder="1">
      <alignment vertical="center"/>
    </xf>
    <xf numFmtId="0" fontId="4" fillId="9" borderId="0" xfId="0" applyFont="1" applyFill="1" applyBorder="1">
      <alignment vertical="center"/>
    </xf>
    <xf numFmtId="0" fontId="5" fillId="9" borderId="47" xfId="0" applyFont="1" applyFill="1" applyBorder="1">
      <alignment vertical="center"/>
    </xf>
    <xf numFmtId="0" fontId="10" fillId="9" borderId="47" xfId="0" applyFont="1" applyFill="1" applyBorder="1">
      <alignment vertical="center"/>
    </xf>
    <xf numFmtId="0" fontId="4" fillId="9" borderId="47" xfId="0" applyFont="1" applyFill="1" applyBorder="1">
      <alignment vertical="center"/>
    </xf>
    <xf numFmtId="0" fontId="5" fillId="9" borderId="18" xfId="0" applyFont="1" applyFill="1" applyBorder="1">
      <alignment vertical="center"/>
    </xf>
    <xf numFmtId="0" fontId="10" fillId="9" borderId="18" xfId="0" applyFont="1" applyFill="1" applyBorder="1">
      <alignment vertical="center"/>
    </xf>
    <xf numFmtId="0" fontId="4" fillId="9" borderId="18" xfId="0" applyFont="1" applyFill="1" applyBorder="1">
      <alignment vertical="center"/>
    </xf>
    <xf numFmtId="38" fontId="5" fillId="9" borderId="6" xfId="1" applyFont="1" applyFill="1" applyBorder="1" applyAlignment="1"/>
    <xf numFmtId="38" fontId="10" fillId="9" borderId="6" xfId="1" applyFont="1" applyFill="1" applyBorder="1" applyAlignment="1"/>
    <xf numFmtId="38" fontId="5" fillId="9" borderId="8" xfId="1" applyFont="1" applyFill="1" applyBorder="1" applyAlignment="1"/>
    <xf numFmtId="0" fontId="5" fillId="9" borderId="8" xfId="0" applyFont="1" applyFill="1" applyBorder="1" applyAlignment="1"/>
    <xf numFmtId="0" fontId="10" fillId="9" borderId="8" xfId="0" applyFont="1" applyFill="1" applyBorder="1" applyAlignment="1"/>
    <xf numFmtId="38" fontId="5" fillId="9" borderId="31" xfId="1" applyFont="1" applyFill="1" applyBorder="1" applyAlignment="1"/>
    <xf numFmtId="38" fontId="10" fillId="9" borderId="31" xfId="1" applyFont="1" applyFill="1" applyBorder="1" applyAlignment="1"/>
    <xf numFmtId="38" fontId="5" fillId="9" borderId="9" xfId="1" applyFont="1" applyFill="1" applyBorder="1" applyAlignment="1"/>
    <xf numFmtId="38" fontId="10" fillId="9" borderId="9" xfId="1" applyFont="1" applyFill="1" applyBorder="1" applyAlignment="1"/>
    <xf numFmtId="38" fontId="5" fillId="9" borderId="2" xfId="1" applyFont="1" applyFill="1" applyBorder="1" applyAlignment="1"/>
    <xf numFmtId="38" fontId="10" fillId="9" borderId="2" xfId="1" applyFont="1" applyFill="1" applyBorder="1" applyAlignment="1"/>
    <xf numFmtId="38" fontId="5" fillId="9" borderId="16" xfId="1" applyFont="1" applyFill="1" applyBorder="1" applyAlignment="1"/>
    <xf numFmtId="38" fontId="5" fillId="9" borderId="15" xfId="1" applyFont="1" applyFill="1" applyBorder="1" applyAlignment="1"/>
    <xf numFmtId="38" fontId="10" fillId="9" borderId="15" xfId="1" applyFont="1" applyFill="1" applyBorder="1" applyAlignment="1"/>
    <xf numFmtId="0" fontId="10" fillId="9" borderId="0" xfId="0" applyFont="1" applyFill="1" applyAlignment="1"/>
    <xf numFmtId="38" fontId="4" fillId="9" borderId="2" xfId="1" applyFont="1" applyFill="1" applyBorder="1" applyAlignment="1"/>
    <xf numFmtId="0" fontId="19" fillId="0" borderId="0" xfId="0" applyFont="1" applyAlignment="1"/>
    <xf numFmtId="0" fontId="19" fillId="0" borderId="8" xfId="0" applyFont="1" applyBorder="1" applyAlignment="1"/>
    <xf numFmtId="38" fontId="19" fillId="0" borderId="8" xfId="1" applyFont="1" applyFill="1" applyBorder="1" applyAlignment="1"/>
    <xf numFmtId="181" fontId="20" fillId="4" borderId="8" xfId="0" applyNumberFormat="1" applyFont="1" applyFill="1" applyBorder="1" applyAlignment="1"/>
    <xf numFmtId="38" fontId="20" fillId="4" borderId="8" xfId="1" applyFont="1" applyFill="1" applyBorder="1" applyAlignment="1"/>
    <xf numFmtId="0" fontId="20" fillId="0" borderId="8" xfId="0" applyFont="1" applyBorder="1" applyAlignment="1"/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>
      <alignment vertical="center"/>
    </xf>
    <xf numFmtId="193" fontId="22" fillId="0" borderId="43" xfId="0" applyNumberFormat="1" applyFont="1" applyFill="1" applyBorder="1" applyAlignment="1"/>
    <xf numFmtId="193" fontId="22" fillId="0" borderId="0" xfId="0" applyNumberFormat="1" applyFont="1" applyFill="1" applyAlignment="1"/>
    <xf numFmtId="193" fontId="22" fillId="0" borderId="0" xfId="0" applyNumberFormat="1" applyFont="1" applyFill="1" applyBorder="1" applyAlignment="1"/>
    <xf numFmtId="0" fontId="11" fillId="9" borderId="8" xfId="0" applyFont="1" applyFill="1" applyBorder="1" applyAlignment="1"/>
    <xf numFmtId="38" fontId="23" fillId="9" borderId="8" xfId="1" applyFont="1" applyFill="1" applyBorder="1" applyAlignment="1"/>
    <xf numFmtId="0" fontId="23" fillId="9" borderId="8" xfId="0" applyFont="1" applyFill="1" applyBorder="1" applyAlignment="1"/>
    <xf numFmtId="38" fontId="24" fillId="0" borderId="0" xfId="1" applyFont="1" applyFill="1">
      <alignment vertical="center"/>
    </xf>
    <xf numFmtId="0" fontId="24" fillId="0" borderId="0" xfId="0" applyFont="1">
      <alignment vertical="center"/>
    </xf>
    <xf numFmtId="38" fontId="24" fillId="9" borderId="8" xfId="1" applyFont="1" applyFill="1" applyBorder="1" applyAlignment="1"/>
    <xf numFmtId="38" fontId="24" fillId="0" borderId="9" xfId="1" applyFont="1" applyBorder="1" applyAlignment="1"/>
    <xf numFmtId="38" fontId="24" fillId="0" borderId="49" xfId="1" applyFont="1" applyFill="1" applyBorder="1">
      <alignment vertical="center"/>
    </xf>
    <xf numFmtId="38" fontId="24" fillId="0" borderId="43" xfId="1" applyFont="1" applyFill="1" applyBorder="1">
      <alignment vertical="center"/>
    </xf>
    <xf numFmtId="0" fontId="4" fillId="3" borderId="0" xfId="0" applyFont="1" applyFill="1" applyAlignment="1"/>
    <xf numFmtId="0" fontId="10" fillId="3" borderId="0" xfId="0" applyFont="1" applyFill="1" applyAlignment="1"/>
    <xf numFmtId="38" fontId="10" fillId="0" borderId="0" xfId="0" applyNumberFormat="1" applyFont="1" applyBorder="1" applyAlignment="1"/>
    <xf numFmtId="40" fontId="5" fillId="0" borderId="0" xfId="0" applyNumberFormat="1" applyFont="1" applyAlignment="1"/>
    <xf numFmtId="40" fontId="4" fillId="0" borderId="0" xfId="1" applyNumberFormat="1" applyFont="1" applyBorder="1" applyAlignment="1"/>
    <xf numFmtId="38" fontId="9" fillId="9" borderId="8" xfId="1" applyFont="1" applyFill="1" applyBorder="1" applyAlignment="1"/>
    <xf numFmtId="38" fontId="4" fillId="0" borderId="0" xfId="1" applyFont="1" applyFill="1">
      <alignment vertical="center"/>
    </xf>
    <xf numFmtId="38" fontId="9" fillId="0" borderId="31" xfId="1" applyFont="1" applyBorder="1" applyAlignment="1"/>
    <xf numFmtId="38" fontId="5" fillId="0" borderId="22" xfId="1" applyFont="1" applyBorder="1">
      <alignment vertical="center"/>
    </xf>
    <xf numFmtId="38" fontId="4" fillId="0" borderId="22" xfId="1" applyFont="1" applyBorder="1">
      <alignment vertical="center"/>
    </xf>
    <xf numFmtId="38" fontId="12" fillId="0" borderId="22" xfId="1" applyFont="1" applyBorder="1">
      <alignment vertical="center"/>
    </xf>
    <xf numFmtId="38" fontId="12" fillId="0" borderId="0" xfId="0" applyNumberFormat="1" applyFont="1">
      <alignment vertical="center"/>
    </xf>
    <xf numFmtId="0" fontId="9" fillId="9" borderId="8" xfId="0" applyFont="1" applyFill="1" applyBorder="1" applyAlignment="1"/>
    <xf numFmtId="38" fontId="12" fillId="9" borderId="0" xfId="1" applyFont="1" applyFill="1">
      <alignment vertical="center"/>
    </xf>
    <xf numFmtId="38" fontId="24" fillId="9" borderId="43" xfId="1" applyFont="1" applyFill="1" applyBorder="1">
      <alignment vertical="center"/>
    </xf>
    <xf numFmtId="38" fontId="12" fillId="0" borderId="43" xfId="1" applyFont="1" applyFill="1" applyBorder="1">
      <alignment vertical="center"/>
    </xf>
    <xf numFmtId="38" fontId="24" fillId="0" borderId="0" xfId="1" applyFont="1">
      <alignment vertical="center"/>
    </xf>
    <xf numFmtId="38" fontId="25" fillId="0" borderId="0" xfId="1" applyFont="1" applyFill="1">
      <alignment vertical="center"/>
    </xf>
    <xf numFmtId="0" fontId="25" fillId="0" borderId="0" xfId="0" applyFont="1">
      <alignment vertical="center"/>
    </xf>
    <xf numFmtId="38" fontId="25" fillId="9" borderId="8" xfId="1" applyFont="1" applyFill="1" applyBorder="1" applyAlignment="1"/>
    <xf numFmtId="38" fontId="25" fillId="0" borderId="0" xfId="1" applyFont="1" applyFill="1" applyBorder="1">
      <alignment vertical="center"/>
    </xf>
    <xf numFmtId="38" fontId="25" fillId="0" borderId="9" xfId="1" applyFont="1" applyBorder="1" applyAlignment="1"/>
    <xf numFmtId="0" fontId="4" fillId="9" borderId="13" xfId="0" applyFont="1" applyFill="1" applyBorder="1">
      <alignment vertical="center"/>
    </xf>
    <xf numFmtId="38" fontId="25" fillId="0" borderId="0" xfId="1" applyFont="1">
      <alignment vertical="center"/>
    </xf>
  </cellXfs>
  <cellStyles count="7">
    <cellStyle name="パーセント" xfId="2" builtinId="5"/>
    <cellStyle name="桁区切り" xfId="1" builtinId="6"/>
    <cellStyle name="桁区切り 2" xfId="4"/>
    <cellStyle name="標準" xfId="0" builtinId="0"/>
    <cellStyle name="標準 3_ZJ01_132101_小金井市_2011" xfId="6"/>
    <cellStyle name="標準 6_APAHO402000" xfId="5"/>
    <cellStyle name="標準_2-16" xfId="3"/>
  </cellStyles>
  <dxfs count="0"/>
  <tableStyles count="0" defaultTableStyle="TableStyleMedium9" defaultPivotStyle="PivotStyleLight16"/>
  <colors>
    <mruColors>
      <color rgb="FFFF99FF"/>
      <color rgb="FFFF6600"/>
      <color rgb="FF00FF00"/>
      <color rgb="FF99CC00"/>
      <color rgb="FFFF6699"/>
      <color rgb="FFCCFFFF"/>
      <color rgb="FF99CCFF"/>
      <color rgb="FFFFFF66"/>
      <color rgb="FF33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878</xdr:row>
      <xdr:rowOff>0</xdr:rowOff>
    </xdr:from>
    <xdr:to>
      <xdr:col>3</xdr:col>
      <xdr:colOff>0</xdr:colOff>
      <xdr:row>878</xdr:row>
      <xdr:rowOff>0</xdr:rowOff>
    </xdr:to>
    <xdr:sp macro="" textlink="">
      <xdr:nvSpPr>
        <xdr:cNvPr id="2" name="Rectangle 20"/>
        <xdr:cNvSpPr>
          <a:spLocks noChangeArrowheads="1"/>
        </xdr:cNvSpPr>
      </xdr:nvSpPr>
      <xdr:spPr bwMode="auto">
        <a:xfrm>
          <a:off x="1724025" y="134216775"/>
          <a:ext cx="0" cy="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878</xdr:row>
      <xdr:rowOff>0</xdr:rowOff>
    </xdr:from>
    <xdr:to>
      <xdr:col>3</xdr:col>
      <xdr:colOff>0</xdr:colOff>
      <xdr:row>878</xdr:row>
      <xdr:rowOff>0</xdr:rowOff>
    </xdr:to>
    <xdr:sp macro="" textlink="">
      <xdr:nvSpPr>
        <xdr:cNvPr id="3" name="Rectangle 21"/>
        <xdr:cNvSpPr>
          <a:spLocks noChangeArrowheads="1"/>
        </xdr:cNvSpPr>
      </xdr:nvSpPr>
      <xdr:spPr bwMode="auto">
        <a:xfrm>
          <a:off x="1724025" y="134216775"/>
          <a:ext cx="0" cy="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85725</xdr:colOff>
      <xdr:row>880</xdr:row>
      <xdr:rowOff>0</xdr:rowOff>
    </xdr:from>
    <xdr:to>
      <xdr:col>29</xdr:col>
      <xdr:colOff>0</xdr:colOff>
      <xdr:row>880</xdr:row>
      <xdr:rowOff>0</xdr:rowOff>
    </xdr:to>
    <xdr:sp macro="" textlink="">
      <xdr:nvSpPr>
        <xdr:cNvPr id="4" name="Rectangle 20"/>
        <xdr:cNvSpPr>
          <a:spLocks noChangeArrowheads="1"/>
        </xdr:cNvSpPr>
      </xdr:nvSpPr>
      <xdr:spPr bwMode="auto">
        <a:xfrm>
          <a:off x="19030950" y="134531100"/>
          <a:ext cx="685800" cy="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66675</xdr:colOff>
      <xdr:row>880</xdr:row>
      <xdr:rowOff>0</xdr:rowOff>
    </xdr:from>
    <xdr:to>
      <xdr:col>28</xdr:col>
      <xdr:colOff>790575</xdr:colOff>
      <xdr:row>880</xdr:row>
      <xdr:rowOff>0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19011900" y="134531100"/>
          <a:ext cx="704850" cy="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13"/>
  <sheetViews>
    <sheetView tabSelected="1" zoomScale="91" zoomScaleNormal="91" workbookViewId="0">
      <pane xSplit="4" ySplit="2" topLeftCell="AL3" activePane="bottomRight" state="frozen"/>
      <selection pane="topRight" activeCell="E1" sqref="E1"/>
      <selection pane="bottomLeft" activeCell="A3" sqref="A3"/>
      <selection pane="bottomRight" activeCell="AE867" sqref="AE867"/>
    </sheetView>
  </sheetViews>
  <sheetFormatPr defaultRowHeight="13.5"/>
  <cols>
    <col min="1" max="1" width="4.625" style="21" customWidth="1"/>
    <col min="2" max="4" width="9" style="1"/>
    <col min="5" max="9" width="0" style="1" hidden="1" customWidth="1"/>
    <col min="10" max="24" width="0" style="21" hidden="1" customWidth="1"/>
    <col min="25" max="28" width="9.25" style="21" bestFit="1" customWidth="1"/>
    <col min="29" max="29" width="10.125" style="21" bestFit="1" customWidth="1"/>
    <col min="30" max="32" width="10" style="21" bestFit="1" customWidth="1"/>
    <col min="33" max="33" width="10" style="1" bestFit="1" customWidth="1"/>
    <col min="34" max="34" width="11.125" style="21" bestFit="1" customWidth="1"/>
    <col min="35" max="35" width="10" style="21" bestFit="1" customWidth="1"/>
    <col min="36" max="36" width="10.125" style="21" customWidth="1"/>
    <col min="37" max="37" width="10" style="21" bestFit="1" customWidth="1"/>
    <col min="38" max="38" width="10" style="1" bestFit="1" customWidth="1"/>
    <col min="39" max="42" width="10" style="21" bestFit="1" customWidth="1"/>
    <col min="43" max="43" width="10.25" style="1" customWidth="1"/>
    <col min="44" max="45" width="10" style="21" bestFit="1" customWidth="1"/>
    <col min="46" max="46" width="10.125" style="1" customWidth="1"/>
    <col min="47" max="48" width="10" style="1" bestFit="1" customWidth="1"/>
    <col min="49" max="49" width="10.125" style="1" bestFit="1" customWidth="1"/>
    <col min="50" max="50" width="11.75" style="21" customWidth="1"/>
    <col min="51" max="51" width="10.375" style="21" customWidth="1"/>
    <col min="52" max="52" width="10.625" style="21" bestFit="1" customWidth="1"/>
    <col min="53" max="54" width="10" style="21" bestFit="1" customWidth="1"/>
    <col min="55" max="55" width="11.125" style="21" bestFit="1" customWidth="1"/>
    <col min="56" max="57" width="10" style="21" bestFit="1" customWidth="1"/>
    <col min="58" max="61" width="9" style="21"/>
  </cols>
  <sheetData>
    <row r="1" spans="1:61">
      <c r="A1" s="57"/>
      <c r="B1" s="53"/>
      <c r="C1" s="53"/>
      <c r="D1" s="53"/>
      <c r="E1" s="24">
        <v>1965</v>
      </c>
      <c r="F1" s="24">
        <v>1966</v>
      </c>
      <c r="G1" s="24">
        <v>1967</v>
      </c>
      <c r="H1" s="24">
        <v>1968</v>
      </c>
      <c r="I1" s="24">
        <v>1969</v>
      </c>
      <c r="J1" s="24">
        <v>1970</v>
      </c>
      <c r="K1" s="5">
        <v>1971</v>
      </c>
      <c r="L1" s="5">
        <v>1972</v>
      </c>
      <c r="M1" s="5">
        <v>1973</v>
      </c>
      <c r="N1" s="5">
        <v>1974</v>
      </c>
      <c r="O1" s="5">
        <v>1975</v>
      </c>
      <c r="P1" s="5">
        <v>1976</v>
      </c>
      <c r="Q1" s="5">
        <v>1977</v>
      </c>
      <c r="R1" s="5">
        <v>1978</v>
      </c>
      <c r="S1" s="5">
        <v>1979</v>
      </c>
      <c r="T1" s="5">
        <v>1980</v>
      </c>
      <c r="U1" s="5">
        <v>1981</v>
      </c>
      <c r="V1" s="5">
        <v>1982</v>
      </c>
      <c r="W1" s="5">
        <v>1983</v>
      </c>
      <c r="X1" s="5">
        <v>1984</v>
      </c>
      <c r="Y1" s="5">
        <v>1985</v>
      </c>
      <c r="Z1" s="5">
        <v>1986</v>
      </c>
      <c r="AA1" s="5">
        <v>1987</v>
      </c>
      <c r="AB1" s="5">
        <v>1988</v>
      </c>
      <c r="AC1" s="5">
        <v>1989</v>
      </c>
      <c r="AD1" s="5">
        <v>1990</v>
      </c>
      <c r="AE1" s="5">
        <v>1991</v>
      </c>
      <c r="AF1" s="5">
        <v>1992</v>
      </c>
      <c r="AG1" s="186">
        <v>1993</v>
      </c>
      <c r="AH1" s="5">
        <v>1994</v>
      </c>
      <c r="AI1" s="5">
        <v>1995</v>
      </c>
      <c r="AJ1" s="5">
        <v>1996</v>
      </c>
      <c r="AK1" s="5">
        <v>1997</v>
      </c>
      <c r="AL1" s="186">
        <v>1998</v>
      </c>
      <c r="AM1" s="5">
        <v>1999</v>
      </c>
      <c r="AN1" s="5">
        <v>2000</v>
      </c>
      <c r="AO1" s="5">
        <v>2001</v>
      </c>
      <c r="AP1" s="5">
        <v>2002</v>
      </c>
      <c r="AQ1" s="186">
        <v>2003</v>
      </c>
      <c r="AR1" s="5">
        <v>2004</v>
      </c>
      <c r="AS1" s="5">
        <v>2005</v>
      </c>
      <c r="AT1" s="186">
        <v>2006</v>
      </c>
      <c r="AU1" s="186">
        <v>2007</v>
      </c>
      <c r="AV1" s="186">
        <v>2008</v>
      </c>
      <c r="AW1" s="186">
        <v>2009</v>
      </c>
      <c r="AX1" s="5">
        <v>2010</v>
      </c>
      <c r="AY1" s="5">
        <v>2011</v>
      </c>
      <c r="AZ1" s="5">
        <v>2012</v>
      </c>
      <c r="BA1" s="5">
        <v>2013</v>
      </c>
      <c r="BB1" s="5">
        <v>2014</v>
      </c>
      <c r="BC1" s="5">
        <v>2015</v>
      </c>
      <c r="BD1" s="57"/>
      <c r="BE1" s="57"/>
      <c r="BF1" s="57"/>
      <c r="BG1" s="57"/>
      <c r="BH1" s="57"/>
      <c r="BI1" s="57"/>
    </row>
    <row r="2" spans="1:61">
      <c r="A2" s="57"/>
      <c r="B2" s="29" t="s">
        <v>0</v>
      </c>
      <c r="C2" s="53"/>
      <c r="D2" s="53"/>
      <c r="E2" s="24" t="s">
        <v>571</v>
      </c>
      <c r="F2" s="24" t="s">
        <v>572</v>
      </c>
      <c r="G2" s="24" t="s">
        <v>573</v>
      </c>
      <c r="H2" s="24" t="s">
        <v>574</v>
      </c>
      <c r="I2" s="24" t="s">
        <v>575</v>
      </c>
      <c r="J2" s="24" t="s">
        <v>1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 t="s">
        <v>8</v>
      </c>
      <c r="R2" s="5" t="s">
        <v>9</v>
      </c>
      <c r="S2" s="5" t="s">
        <v>10</v>
      </c>
      <c r="T2" s="5" t="s">
        <v>11</v>
      </c>
      <c r="U2" s="5" t="s">
        <v>12</v>
      </c>
      <c r="V2" s="5" t="s">
        <v>13</v>
      </c>
      <c r="W2" s="5" t="s">
        <v>14</v>
      </c>
      <c r="X2" s="5" t="s">
        <v>15</v>
      </c>
      <c r="Y2" s="5" t="s">
        <v>16</v>
      </c>
      <c r="Z2" s="5" t="s">
        <v>17</v>
      </c>
      <c r="AA2" s="5" t="s">
        <v>18</v>
      </c>
      <c r="AB2" s="5" t="s">
        <v>19</v>
      </c>
      <c r="AC2" s="5" t="s">
        <v>20</v>
      </c>
      <c r="AD2" s="5" t="s">
        <v>21</v>
      </c>
      <c r="AE2" s="5" t="s">
        <v>22</v>
      </c>
      <c r="AF2" s="5" t="s">
        <v>23</v>
      </c>
      <c r="AG2" s="186" t="s">
        <v>24</v>
      </c>
      <c r="AH2" s="5" t="s">
        <v>25</v>
      </c>
      <c r="AI2" s="5" t="s">
        <v>26</v>
      </c>
      <c r="AJ2" s="5" t="s">
        <v>27</v>
      </c>
      <c r="AK2" s="5" t="s">
        <v>28</v>
      </c>
      <c r="AL2" s="186" t="s">
        <v>29</v>
      </c>
      <c r="AM2" s="5" t="s">
        <v>30</v>
      </c>
      <c r="AN2" s="5" t="s">
        <v>31</v>
      </c>
      <c r="AO2" s="5" t="s">
        <v>32</v>
      </c>
      <c r="AP2" s="5" t="s">
        <v>33</v>
      </c>
      <c r="AQ2" s="186" t="s">
        <v>34</v>
      </c>
      <c r="AR2" s="5" t="s">
        <v>35</v>
      </c>
      <c r="AS2" s="5" t="s">
        <v>36</v>
      </c>
      <c r="AT2" s="186" t="s">
        <v>37</v>
      </c>
      <c r="AU2" s="186" t="s">
        <v>38</v>
      </c>
      <c r="AV2" s="186" t="s">
        <v>39</v>
      </c>
      <c r="AW2" s="186" t="s">
        <v>40</v>
      </c>
      <c r="AX2" s="5" t="s">
        <v>41</v>
      </c>
      <c r="AY2" s="5" t="s">
        <v>490</v>
      </c>
      <c r="AZ2" s="5" t="s">
        <v>570</v>
      </c>
      <c r="BA2" s="5" t="s">
        <v>699</v>
      </c>
      <c r="BB2" s="5" t="s">
        <v>749</v>
      </c>
      <c r="BC2" s="5" t="s">
        <v>766</v>
      </c>
      <c r="BD2" s="57"/>
      <c r="BE2" s="57"/>
      <c r="BF2" s="57"/>
      <c r="BG2" s="57"/>
      <c r="BH2" s="57"/>
      <c r="BI2" s="57"/>
    </row>
    <row r="3" spans="1:61" ht="14.25" thickBot="1">
      <c r="A3" s="57"/>
      <c r="B3" s="233"/>
      <c r="C3" s="53"/>
      <c r="D3" s="53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>
        <v>1</v>
      </c>
      <c r="AD3" s="58">
        <v>2</v>
      </c>
      <c r="AE3" s="58">
        <v>3</v>
      </c>
      <c r="AF3" s="58">
        <v>4</v>
      </c>
      <c r="AG3" s="58">
        <v>5</v>
      </c>
      <c r="AH3" s="58">
        <v>6</v>
      </c>
      <c r="AI3" s="58">
        <v>7</v>
      </c>
      <c r="AJ3" s="58">
        <v>8</v>
      </c>
      <c r="AK3" s="58">
        <v>9</v>
      </c>
      <c r="AL3" s="58">
        <v>10</v>
      </c>
      <c r="AM3" s="58">
        <v>11</v>
      </c>
      <c r="AN3" s="58">
        <v>12</v>
      </c>
      <c r="AO3" s="58">
        <v>13</v>
      </c>
      <c r="AP3" s="58">
        <v>14</v>
      </c>
      <c r="AQ3" s="58">
        <v>15</v>
      </c>
      <c r="AR3" s="58">
        <v>16</v>
      </c>
      <c r="AS3" s="58">
        <v>17</v>
      </c>
      <c r="AT3" s="58">
        <v>18</v>
      </c>
      <c r="AU3" s="58">
        <v>19</v>
      </c>
      <c r="AV3" s="58">
        <v>20</v>
      </c>
      <c r="AW3" s="58">
        <v>21</v>
      </c>
      <c r="AX3" s="58">
        <v>22</v>
      </c>
      <c r="AY3" s="58">
        <v>23</v>
      </c>
      <c r="AZ3" s="58">
        <v>24</v>
      </c>
      <c r="BA3" s="58">
        <v>25</v>
      </c>
      <c r="BB3" s="58">
        <v>26</v>
      </c>
      <c r="BC3" s="58">
        <v>27</v>
      </c>
      <c r="BD3" s="57"/>
      <c r="BE3" s="57"/>
      <c r="BF3" s="57"/>
      <c r="BG3" s="57"/>
      <c r="BH3" s="57"/>
      <c r="BI3" s="57"/>
    </row>
    <row r="4" spans="1:61">
      <c r="A4" s="64" t="s">
        <v>89</v>
      </c>
      <c r="B4" s="83"/>
      <c r="C4" s="64"/>
      <c r="D4" s="64"/>
      <c r="E4" s="64"/>
      <c r="F4" s="64"/>
      <c r="G4" s="64"/>
      <c r="H4" s="64"/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4"/>
      <c r="AH4" s="65"/>
      <c r="AI4" s="65"/>
      <c r="AJ4" s="65"/>
      <c r="AK4" s="65"/>
      <c r="AL4" s="64"/>
      <c r="AM4" s="65"/>
      <c r="AN4" s="65"/>
      <c r="AO4" s="65"/>
      <c r="AP4" s="65"/>
      <c r="AQ4" s="64"/>
      <c r="AR4" s="65"/>
      <c r="AS4" s="65"/>
      <c r="AT4" s="64"/>
      <c r="AU4" s="64"/>
      <c r="AV4" s="64"/>
      <c r="AW4" s="64"/>
      <c r="AX4" s="65"/>
      <c r="AY4" s="65"/>
      <c r="AZ4" s="65"/>
      <c r="BA4" s="178"/>
      <c r="BB4" s="243" t="s">
        <v>700</v>
      </c>
      <c r="BC4" s="243" t="s">
        <v>700</v>
      </c>
      <c r="BD4" s="65"/>
      <c r="BE4" s="65"/>
      <c r="BF4" s="65"/>
      <c r="BG4" s="65"/>
      <c r="BH4" s="65"/>
      <c r="BI4" s="65"/>
    </row>
    <row r="5" spans="1:61">
      <c r="B5" s="83" t="s">
        <v>87</v>
      </c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32"/>
      <c r="Y5" s="132"/>
      <c r="Z5" s="132"/>
      <c r="AA5" s="132"/>
      <c r="AB5" s="132"/>
      <c r="AC5" s="132">
        <v>26158301</v>
      </c>
      <c r="AD5" s="132">
        <v>28605197</v>
      </c>
      <c r="AE5" s="132">
        <v>31763282</v>
      </c>
      <c r="AF5" s="132">
        <v>36026728</v>
      </c>
      <c r="AG5" s="82">
        <v>33117756.800000001</v>
      </c>
      <c r="AH5" s="132">
        <v>32355082</v>
      </c>
      <c r="AI5" s="132">
        <v>31367681</v>
      </c>
      <c r="AJ5" s="132">
        <v>31246005</v>
      </c>
      <c r="AK5" s="132">
        <v>30832873</v>
      </c>
      <c r="AL5" s="82">
        <v>30879824.600000001</v>
      </c>
      <c r="AM5" s="132">
        <f>32409540+120970</f>
        <v>32530510</v>
      </c>
      <c r="AN5" s="132">
        <f>31151821+200332</f>
        <v>31352153</v>
      </c>
      <c r="AO5" s="132">
        <f>30986789+319762</f>
        <v>31306551</v>
      </c>
      <c r="AP5" s="132">
        <f>29835736+248482</f>
        <v>30084218</v>
      </c>
      <c r="AQ5" s="82">
        <v>31299398</v>
      </c>
      <c r="AR5" s="82">
        <f>AR58+1019289.677</f>
        <v>34038208.449999996</v>
      </c>
      <c r="AS5" s="82">
        <f>AS58+957763.859</f>
        <v>35262976.457999997</v>
      </c>
      <c r="AT5" s="82">
        <f>AT58+1812999.25</f>
        <v>36655574.119999997</v>
      </c>
      <c r="AU5" s="82">
        <f>AU58+1232131.8</f>
        <v>36575347.799999997</v>
      </c>
      <c r="AV5" s="83">
        <v>38696910</v>
      </c>
      <c r="AW5" s="202">
        <v>38811995</v>
      </c>
      <c r="AX5" s="177">
        <v>39199256</v>
      </c>
      <c r="AY5" s="177">
        <v>42862026.659999996</v>
      </c>
      <c r="AZ5" s="202">
        <v>37912946.5</v>
      </c>
      <c r="BA5" s="178">
        <v>39253043</v>
      </c>
      <c r="BB5" s="243">
        <v>35150000</v>
      </c>
      <c r="BC5" s="370">
        <v>37340000</v>
      </c>
    </row>
    <row r="6" spans="1:61">
      <c r="B6" s="83" t="s">
        <v>42</v>
      </c>
      <c r="C6" s="2"/>
      <c r="D6" s="2"/>
      <c r="E6" s="2"/>
      <c r="F6" s="2"/>
      <c r="G6" s="2"/>
      <c r="H6" s="2"/>
      <c r="I6" s="2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34"/>
      <c r="Y6" s="134"/>
      <c r="Z6" s="134"/>
      <c r="AA6" s="134"/>
      <c r="AB6" s="134"/>
      <c r="AC6" s="134">
        <f t="shared" ref="AC6:AR6" si="0">AC231</f>
        <v>15886140</v>
      </c>
      <c r="AD6" s="134">
        <f t="shared" si="0"/>
        <v>16789477</v>
      </c>
      <c r="AE6" s="134">
        <f t="shared" si="0"/>
        <v>17584834</v>
      </c>
      <c r="AF6" s="134">
        <f t="shared" si="0"/>
        <v>18521460</v>
      </c>
      <c r="AG6" s="134">
        <f t="shared" si="0"/>
        <v>18365194</v>
      </c>
      <c r="AH6" s="134">
        <f t="shared" si="0"/>
        <v>16993226</v>
      </c>
      <c r="AI6" s="134">
        <f t="shared" si="0"/>
        <v>17619120</v>
      </c>
      <c r="AJ6" s="134">
        <f t="shared" si="0"/>
        <v>17809646</v>
      </c>
      <c r="AK6" s="134">
        <f t="shared" si="0"/>
        <v>18666069</v>
      </c>
      <c r="AL6" s="134">
        <f t="shared" si="0"/>
        <v>18258415</v>
      </c>
      <c r="AM6" s="134">
        <f t="shared" si="0"/>
        <v>17661596</v>
      </c>
      <c r="AN6" s="134">
        <f t="shared" si="0"/>
        <v>17477607</v>
      </c>
      <c r="AO6" s="134">
        <f t="shared" si="0"/>
        <v>17830988</v>
      </c>
      <c r="AP6" s="134">
        <f t="shared" si="0"/>
        <v>17904894</v>
      </c>
      <c r="AQ6" s="134">
        <f t="shared" si="0"/>
        <v>17599795</v>
      </c>
      <c r="AR6" s="134">
        <f t="shared" si="0"/>
        <v>17338358</v>
      </c>
      <c r="AS6" s="134">
        <f>AS231</f>
        <v>17936049</v>
      </c>
      <c r="AT6" s="134">
        <f>AT231</f>
        <v>19565519</v>
      </c>
      <c r="AU6" s="134">
        <f>AU231</f>
        <v>20071413</v>
      </c>
      <c r="AV6" s="23">
        <v>19905495</v>
      </c>
      <c r="AW6" s="125">
        <v>19940654.68</v>
      </c>
      <c r="AX6" s="212">
        <f>AX7+AX10+AX11+AX12+AX16</f>
        <v>19533594</v>
      </c>
      <c r="AY6" s="212">
        <v>19921068.199999999</v>
      </c>
      <c r="AZ6" s="125">
        <v>19885409.397999998</v>
      </c>
      <c r="BA6" s="178">
        <v>19997967</v>
      </c>
      <c r="BB6" s="243">
        <v>19779074</v>
      </c>
      <c r="BC6" s="370">
        <v>20126440</v>
      </c>
    </row>
    <row r="7" spans="1:61">
      <c r="B7" s="83"/>
      <c r="C7" s="2" t="s">
        <v>43</v>
      </c>
      <c r="D7" s="2"/>
      <c r="E7" s="2"/>
      <c r="F7" s="2"/>
      <c r="G7" s="2"/>
      <c r="H7" s="2"/>
      <c r="I7" s="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36"/>
      <c r="Y7" s="134"/>
      <c r="Z7" s="134"/>
      <c r="AA7" s="134"/>
      <c r="AB7" s="134"/>
      <c r="AC7" s="71">
        <f t="shared" ref="AC7:AO7" si="1">AC8+AC9</f>
        <v>10984643</v>
      </c>
      <c r="AD7" s="71">
        <f t="shared" si="1"/>
        <v>11729710</v>
      </c>
      <c r="AE7" s="71">
        <f t="shared" si="1"/>
        <v>12297840</v>
      </c>
      <c r="AF7" s="71">
        <f t="shared" si="1"/>
        <v>12724837</v>
      </c>
      <c r="AG7" s="71">
        <f t="shared" si="1"/>
        <v>12282643</v>
      </c>
      <c r="AH7" s="71">
        <f t="shared" si="1"/>
        <v>10475096</v>
      </c>
      <c r="AI7" s="71">
        <f t="shared" si="1"/>
        <v>10714489</v>
      </c>
      <c r="AJ7" s="71">
        <f t="shared" si="1"/>
        <v>10650206</v>
      </c>
      <c r="AK7" s="71">
        <f t="shared" si="1"/>
        <v>11445077</v>
      </c>
      <c r="AL7" s="71">
        <f t="shared" si="1"/>
        <v>10785613</v>
      </c>
      <c r="AM7" s="71">
        <f t="shared" si="1"/>
        <v>9952884</v>
      </c>
      <c r="AN7" s="71">
        <f t="shared" si="1"/>
        <v>9693174</v>
      </c>
      <c r="AO7" s="71">
        <f t="shared" si="1"/>
        <v>9811106</v>
      </c>
      <c r="AP7" s="71">
        <f>AP8+AP9</f>
        <v>9751203</v>
      </c>
      <c r="AQ7" s="71">
        <v>9581118.7899999991</v>
      </c>
      <c r="AR7" s="71">
        <f t="shared" ref="AR7:AS7" si="2">AR8+AR9</f>
        <v>9178603</v>
      </c>
      <c r="AS7" s="71">
        <f t="shared" si="2"/>
        <v>9573935</v>
      </c>
      <c r="AT7" s="71">
        <f>AT8+AT9</f>
        <v>11112512</v>
      </c>
      <c r="AU7" s="71">
        <v>11517812</v>
      </c>
      <c r="AV7" s="71">
        <v>11307228.67</v>
      </c>
      <c r="AW7" s="71">
        <f>AW8+AW9</f>
        <v>11084122</v>
      </c>
      <c r="AX7" s="177">
        <v>10472459</v>
      </c>
      <c r="AY7" s="177">
        <v>10612131</v>
      </c>
      <c r="AZ7" s="71">
        <v>10807647</v>
      </c>
      <c r="BA7" s="178">
        <v>10811012</v>
      </c>
      <c r="BB7" s="243">
        <v>10433515</v>
      </c>
      <c r="BC7" s="370">
        <v>10684621</v>
      </c>
    </row>
    <row r="8" spans="1:61">
      <c r="B8" s="7"/>
      <c r="C8" s="2"/>
      <c r="D8" s="2" t="s">
        <v>44</v>
      </c>
      <c r="E8" s="2"/>
      <c r="F8" s="2"/>
      <c r="G8" s="2"/>
      <c r="H8" s="2"/>
      <c r="I8" s="2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34"/>
      <c r="Y8" s="134"/>
      <c r="Z8" s="134"/>
      <c r="AA8" s="134"/>
      <c r="AB8" s="134"/>
      <c r="AC8" s="71">
        <f t="shared" ref="AC8:AS11" si="3">AC422</f>
        <v>9858309</v>
      </c>
      <c r="AD8" s="71">
        <f t="shared" si="3"/>
        <v>10667903</v>
      </c>
      <c r="AE8" s="71">
        <f t="shared" si="3"/>
        <v>11281641</v>
      </c>
      <c r="AF8" s="71">
        <f t="shared" si="3"/>
        <v>11872828</v>
      </c>
      <c r="AG8" s="71">
        <f t="shared" si="3"/>
        <v>11533212</v>
      </c>
      <c r="AH8" s="71">
        <f t="shared" si="3"/>
        <v>9793653</v>
      </c>
      <c r="AI8" s="71">
        <f t="shared" si="3"/>
        <v>10138386</v>
      </c>
      <c r="AJ8" s="71">
        <f t="shared" si="3"/>
        <v>9994196</v>
      </c>
      <c r="AK8" s="71">
        <f t="shared" si="3"/>
        <v>10886667</v>
      </c>
      <c r="AL8" s="71">
        <f t="shared" si="3"/>
        <v>10190770</v>
      </c>
      <c r="AM8" s="71">
        <f t="shared" si="3"/>
        <v>9342138</v>
      </c>
      <c r="AN8" s="71">
        <f t="shared" si="3"/>
        <v>9139101</v>
      </c>
      <c r="AO8" s="71">
        <f t="shared" si="3"/>
        <v>9277409</v>
      </c>
      <c r="AP8" s="71">
        <f t="shared" si="3"/>
        <v>9174478</v>
      </c>
      <c r="AQ8" s="71">
        <f t="shared" si="3"/>
        <v>8939969</v>
      </c>
      <c r="AR8" s="71">
        <f t="shared" si="3"/>
        <v>8608883</v>
      </c>
      <c r="AS8" s="71">
        <f t="shared" si="3"/>
        <v>8960661</v>
      </c>
      <c r="AT8" s="71">
        <f>AT422</f>
        <v>10356757</v>
      </c>
      <c r="AU8" s="71">
        <v>10776819</v>
      </c>
      <c r="AV8" s="71">
        <v>10584999</v>
      </c>
      <c r="AW8" s="71">
        <f>AW422</f>
        <v>10393732</v>
      </c>
      <c r="AX8" s="177">
        <v>9852736</v>
      </c>
      <c r="AY8" s="177">
        <v>9850379</v>
      </c>
      <c r="AZ8" s="71">
        <v>10098445</v>
      </c>
      <c r="BA8" s="178">
        <v>10070780</v>
      </c>
      <c r="BB8" s="243">
        <v>9843892</v>
      </c>
      <c r="BC8" s="370">
        <v>10047850</v>
      </c>
    </row>
    <row r="9" spans="1:61">
      <c r="B9" s="10"/>
      <c r="C9" s="2"/>
      <c r="D9" s="2" t="s">
        <v>45</v>
      </c>
      <c r="E9" s="2"/>
      <c r="F9" s="2"/>
      <c r="G9" s="2"/>
      <c r="H9" s="2"/>
      <c r="I9" s="2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34"/>
      <c r="Y9" s="134"/>
      <c r="Z9" s="134"/>
      <c r="AA9" s="134"/>
      <c r="AB9" s="134"/>
      <c r="AC9" s="71">
        <f t="shared" si="3"/>
        <v>1126334</v>
      </c>
      <c r="AD9" s="71">
        <f t="shared" si="3"/>
        <v>1061807</v>
      </c>
      <c r="AE9" s="71">
        <f t="shared" si="3"/>
        <v>1016199</v>
      </c>
      <c r="AF9" s="71">
        <f t="shared" si="3"/>
        <v>852009</v>
      </c>
      <c r="AG9" s="71">
        <f t="shared" si="3"/>
        <v>749431</v>
      </c>
      <c r="AH9" s="71">
        <f t="shared" si="3"/>
        <v>681443</v>
      </c>
      <c r="AI9" s="71">
        <f t="shared" si="3"/>
        <v>576103</v>
      </c>
      <c r="AJ9" s="71">
        <f t="shared" si="3"/>
        <v>656010</v>
      </c>
      <c r="AK9" s="71">
        <f t="shared" si="3"/>
        <v>558410</v>
      </c>
      <c r="AL9" s="71">
        <f t="shared" si="3"/>
        <v>594843</v>
      </c>
      <c r="AM9" s="71">
        <f t="shared" si="3"/>
        <v>610746</v>
      </c>
      <c r="AN9" s="71">
        <f t="shared" si="3"/>
        <v>554073</v>
      </c>
      <c r="AO9" s="71">
        <f t="shared" si="3"/>
        <v>533697</v>
      </c>
      <c r="AP9" s="71">
        <f t="shared" si="3"/>
        <v>576725</v>
      </c>
      <c r="AQ9" s="71">
        <f t="shared" si="3"/>
        <v>641150</v>
      </c>
      <c r="AR9" s="71">
        <f t="shared" si="3"/>
        <v>569720</v>
      </c>
      <c r="AS9" s="71">
        <f t="shared" si="3"/>
        <v>613274</v>
      </c>
      <c r="AT9" s="71">
        <f>AT423</f>
        <v>755755</v>
      </c>
      <c r="AU9" s="71">
        <v>740993</v>
      </c>
      <c r="AV9" s="71">
        <v>722229</v>
      </c>
      <c r="AW9" s="71">
        <f>AW423</f>
        <v>690390</v>
      </c>
      <c r="AX9" s="177">
        <v>619723</v>
      </c>
      <c r="AY9" s="177">
        <v>761752</v>
      </c>
      <c r="AZ9" s="71">
        <v>709202</v>
      </c>
      <c r="BA9" s="178">
        <v>740231</v>
      </c>
      <c r="BB9" s="243">
        <v>589623</v>
      </c>
      <c r="BC9" s="370">
        <v>636771</v>
      </c>
    </row>
    <row r="10" spans="1:61">
      <c r="B10" s="10"/>
      <c r="C10" s="2" t="s">
        <v>46</v>
      </c>
      <c r="D10" s="2"/>
      <c r="E10" s="2"/>
      <c r="F10" s="2"/>
      <c r="G10" s="2"/>
      <c r="H10" s="2"/>
      <c r="I10" s="2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34"/>
      <c r="Y10" s="134"/>
      <c r="Z10" s="134"/>
      <c r="AA10" s="134"/>
      <c r="AB10" s="134"/>
      <c r="AC10" s="71">
        <f t="shared" si="3"/>
        <v>3404981</v>
      </c>
      <c r="AD10" s="71">
        <f t="shared" si="3"/>
        <v>3555045</v>
      </c>
      <c r="AE10" s="71">
        <f t="shared" si="3"/>
        <v>3820315</v>
      </c>
      <c r="AF10" s="71">
        <f t="shared" si="3"/>
        <v>4194781</v>
      </c>
      <c r="AG10" s="71">
        <f t="shared" si="3"/>
        <v>4415191</v>
      </c>
      <c r="AH10" s="71">
        <f t="shared" si="3"/>
        <v>4780585</v>
      </c>
      <c r="AI10" s="71">
        <f t="shared" si="3"/>
        <v>5079728</v>
      </c>
      <c r="AJ10" s="71">
        <f t="shared" si="3"/>
        <v>5264689</v>
      </c>
      <c r="AK10" s="71">
        <f t="shared" si="3"/>
        <v>5267838</v>
      </c>
      <c r="AL10" s="71">
        <f t="shared" si="3"/>
        <v>5487424</v>
      </c>
      <c r="AM10" s="71">
        <f t="shared" si="3"/>
        <v>5657730</v>
      </c>
      <c r="AN10" s="71">
        <f t="shared" si="3"/>
        <v>5663668</v>
      </c>
      <c r="AO10" s="71">
        <f t="shared" si="3"/>
        <v>5767832</v>
      </c>
      <c r="AP10" s="71">
        <f t="shared" si="3"/>
        <v>5932048</v>
      </c>
      <c r="AQ10" s="71">
        <f t="shared" si="3"/>
        <v>5839451</v>
      </c>
      <c r="AR10" s="71">
        <f t="shared" si="3"/>
        <v>5966581</v>
      </c>
      <c r="AS10" s="71">
        <f t="shared" si="3"/>
        <v>6138495</v>
      </c>
      <c r="AT10" s="71">
        <f>AT424</f>
        <v>6187794</v>
      </c>
      <c r="AU10" s="71">
        <v>6342679</v>
      </c>
      <c r="AV10" s="23">
        <v>6452416</v>
      </c>
      <c r="AW10" s="71">
        <f>AW424</f>
        <v>6713855</v>
      </c>
      <c r="AX10" s="177">
        <v>6870713</v>
      </c>
      <c r="AY10" s="177">
        <v>7019976</v>
      </c>
      <c r="AZ10" s="71">
        <v>6841649</v>
      </c>
      <c r="BA10" s="178">
        <v>6887243.6639999999</v>
      </c>
      <c r="BB10" s="243">
        <v>7032053</v>
      </c>
      <c r="BC10" s="370">
        <v>7120588</v>
      </c>
    </row>
    <row r="11" spans="1:61">
      <c r="B11" s="10"/>
      <c r="C11" s="2" t="s">
        <v>47</v>
      </c>
      <c r="D11" s="2"/>
      <c r="E11" s="2"/>
      <c r="F11" s="2"/>
      <c r="G11" s="2"/>
      <c r="H11" s="2"/>
      <c r="I11" s="2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34"/>
      <c r="Y11" s="134"/>
      <c r="Z11" s="134"/>
      <c r="AA11" s="134"/>
      <c r="AB11" s="134"/>
      <c r="AC11" s="71">
        <f t="shared" si="3"/>
        <v>29686</v>
      </c>
      <c r="AD11" s="71">
        <f t="shared" si="3"/>
        <v>29899</v>
      </c>
      <c r="AE11" s="71">
        <f t="shared" si="3"/>
        <v>30280</v>
      </c>
      <c r="AF11" s="71">
        <f t="shared" si="3"/>
        <v>30638</v>
      </c>
      <c r="AG11" s="71">
        <f t="shared" si="3"/>
        <v>31646</v>
      </c>
      <c r="AH11" s="71">
        <f t="shared" si="3"/>
        <v>31526</v>
      </c>
      <c r="AI11" s="71">
        <f t="shared" si="3"/>
        <v>31656</v>
      </c>
      <c r="AJ11" s="71">
        <f t="shared" si="3"/>
        <v>32382</v>
      </c>
      <c r="AK11" s="71">
        <f t="shared" si="3"/>
        <v>32374</v>
      </c>
      <c r="AL11" s="71">
        <f t="shared" si="3"/>
        <v>32330</v>
      </c>
      <c r="AM11" s="71">
        <f t="shared" si="3"/>
        <v>32443</v>
      </c>
      <c r="AN11" s="71">
        <f t="shared" si="3"/>
        <v>32510</v>
      </c>
      <c r="AO11" s="71">
        <f t="shared" si="3"/>
        <v>32788</v>
      </c>
      <c r="AP11" s="71">
        <f t="shared" si="3"/>
        <v>33499</v>
      </c>
      <c r="AQ11" s="71">
        <f t="shared" si="3"/>
        <v>34360</v>
      </c>
      <c r="AR11" s="71">
        <f t="shared" si="3"/>
        <v>35169</v>
      </c>
      <c r="AS11" s="71">
        <f t="shared" si="3"/>
        <v>36641</v>
      </c>
      <c r="AT11" s="71">
        <f>AT425</f>
        <v>37155</v>
      </c>
      <c r="AU11" s="71">
        <v>37887</v>
      </c>
      <c r="AV11" s="23">
        <v>39271</v>
      </c>
      <c r="AW11" s="71">
        <f>AW425</f>
        <v>40442</v>
      </c>
      <c r="AX11" s="177">
        <v>39942</v>
      </c>
      <c r="AY11" s="177">
        <v>39657</v>
      </c>
      <c r="AZ11" s="71">
        <v>40042.69</v>
      </c>
      <c r="BA11" s="178">
        <v>41187</v>
      </c>
      <c r="BB11" s="243">
        <v>40527</v>
      </c>
      <c r="BC11" s="370">
        <v>47540</v>
      </c>
    </row>
    <row r="12" spans="1:61">
      <c r="B12" s="10"/>
      <c r="C12" s="2" t="s">
        <v>48</v>
      </c>
      <c r="D12" s="2"/>
      <c r="E12" s="2"/>
      <c r="F12" s="2"/>
      <c r="G12" s="2"/>
      <c r="H12" s="2"/>
      <c r="I12" s="2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34"/>
      <c r="Y12" s="134"/>
      <c r="Z12" s="134"/>
      <c r="AA12" s="134"/>
      <c r="AB12" s="134"/>
      <c r="AC12" s="71">
        <f t="shared" ref="AC12:AS12" si="4">AC429</f>
        <v>351383</v>
      </c>
      <c r="AD12" s="71">
        <f t="shared" si="4"/>
        <v>410039</v>
      </c>
      <c r="AE12" s="71">
        <f t="shared" si="4"/>
        <v>388406</v>
      </c>
      <c r="AF12" s="71">
        <f t="shared" si="4"/>
        <v>386023</v>
      </c>
      <c r="AG12" s="71">
        <f t="shared" si="4"/>
        <v>417175</v>
      </c>
      <c r="AH12" s="71">
        <f t="shared" si="4"/>
        <v>308145</v>
      </c>
      <c r="AI12" s="71">
        <f t="shared" si="4"/>
        <v>412392</v>
      </c>
      <c r="AJ12" s="71">
        <f t="shared" si="4"/>
        <v>386618</v>
      </c>
      <c r="AK12" s="71">
        <f t="shared" si="4"/>
        <v>456587</v>
      </c>
      <c r="AL12" s="71">
        <f t="shared" si="4"/>
        <v>472077</v>
      </c>
      <c r="AM12" s="71">
        <f t="shared" si="4"/>
        <v>510718</v>
      </c>
      <c r="AN12" s="71">
        <f t="shared" si="4"/>
        <v>511823</v>
      </c>
      <c r="AO12" s="71">
        <f t="shared" si="4"/>
        <v>503577</v>
      </c>
      <c r="AP12" s="71">
        <f t="shared" si="4"/>
        <v>496223</v>
      </c>
      <c r="AQ12" s="71">
        <f t="shared" si="4"/>
        <v>513237</v>
      </c>
      <c r="AR12" s="71">
        <f t="shared" si="4"/>
        <v>516094</v>
      </c>
      <c r="AS12" s="71">
        <f t="shared" si="4"/>
        <v>530848</v>
      </c>
      <c r="AT12" s="71">
        <f>AT429</f>
        <v>594689</v>
      </c>
      <c r="AU12" s="71">
        <v>526748</v>
      </c>
      <c r="AV12" s="23">
        <v>445472</v>
      </c>
      <c r="AW12" s="71">
        <f>AW429</f>
        <v>410069</v>
      </c>
      <c r="AX12" s="177">
        <v>430982</v>
      </c>
      <c r="AY12" s="177">
        <v>515713.5</v>
      </c>
      <c r="AZ12" s="177">
        <v>508291.55</v>
      </c>
      <c r="BA12" s="178">
        <v>560697.4</v>
      </c>
      <c r="BB12" s="243">
        <v>552552</v>
      </c>
      <c r="BC12" s="370">
        <v>538885</v>
      </c>
    </row>
    <row r="13" spans="1:61">
      <c r="B13" s="10"/>
      <c r="C13" s="2" t="s">
        <v>49</v>
      </c>
      <c r="D13" s="2"/>
      <c r="E13" s="2"/>
      <c r="F13" s="2"/>
      <c r="G13" s="2"/>
      <c r="H13" s="2"/>
      <c r="I13" s="2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34"/>
      <c r="Y13" s="134"/>
      <c r="Z13" s="134"/>
      <c r="AA13" s="134"/>
      <c r="AB13" s="134"/>
      <c r="AC13" s="134"/>
      <c r="AD13" s="137"/>
      <c r="AE13" s="137"/>
      <c r="AF13" s="137"/>
      <c r="AG13" s="72"/>
      <c r="AH13" s="137"/>
      <c r="AI13" s="137"/>
      <c r="AJ13" s="137"/>
      <c r="AK13" s="137"/>
      <c r="AL13" s="72"/>
      <c r="AM13" s="137"/>
      <c r="AN13" s="137"/>
      <c r="AO13" s="137"/>
      <c r="AP13" s="137"/>
      <c r="AQ13" s="72"/>
      <c r="AR13" s="137"/>
      <c r="AS13" s="137"/>
      <c r="AT13" s="72"/>
      <c r="AU13" s="72"/>
      <c r="AV13" s="72"/>
      <c r="AW13" s="203"/>
      <c r="AX13" s="223"/>
      <c r="AY13" s="223"/>
      <c r="AZ13" s="223"/>
      <c r="BA13" s="364"/>
      <c r="BB13" s="223"/>
      <c r="BC13" s="223"/>
    </row>
    <row r="14" spans="1:61">
      <c r="B14" s="10"/>
      <c r="C14" s="2" t="s">
        <v>50</v>
      </c>
      <c r="D14" s="2"/>
      <c r="E14" s="2"/>
      <c r="F14" s="2"/>
      <c r="G14" s="2"/>
      <c r="H14" s="2"/>
      <c r="I14" s="2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34"/>
      <c r="Y14" s="134"/>
      <c r="Z14" s="134"/>
      <c r="AA14" s="134"/>
      <c r="AB14" s="134"/>
      <c r="AC14" s="134"/>
      <c r="AD14" s="137"/>
      <c r="AE14" s="137"/>
      <c r="AF14" s="137"/>
      <c r="AG14" s="72"/>
      <c r="AH14" s="137"/>
      <c r="AI14" s="137"/>
      <c r="AJ14" s="137"/>
      <c r="AK14" s="137"/>
      <c r="AL14" s="72"/>
      <c r="AM14" s="137"/>
      <c r="AN14" s="137"/>
      <c r="AO14" s="137"/>
      <c r="AP14" s="137"/>
      <c r="AQ14" s="72"/>
      <c r="AR14" s="137"/>
      <c r="AS14" s="137"/>
      <c r="AT14" s="72"/>
      <c r="AU14" s="72"/>
      <c r="AV14" s="72"/>
      <c r="AW14" s="203"/>
      <c r="AX14" s="223"/>
      <c r="AY14" s="223"/>
      <c r="AZ14" s="223"/>
      <c r="BA14" s="364"/>
      <c r="BB14" s="223"/>
      <c r="BC14" s="223"/>
    </row>
    <row r="15" spans="1:61">
      <c r="B15" s="18"/>
      <c r="C15" s="2" t="s">
        <v>51</v>
      </c>
      <c r="D15" s="2"/>
      <c r="E15" s="2"/>
      <c r="F15" s="2"/>
      <c r="G15" s="2"/>
      <c r="H15" s="2"/>
      <c r="I15" s="2"/>
      <c r="J15" s="11"/>
      <c r="K15" s="12"/>
      <c r="L15" s="1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34"/>
      <c r="Y15" s="134"/>
      <c r="Z15" s="134"/>
      <c r="AA15" s="134"/>
      <c r="AB15" s="134"/>
      <c r="AC15" s="71">
        <f t="shared" ref="AC15:AT15" si="5">AC430</f>
        <v>2096</v>
      </c>
      <c r="AD15" s="71">
        <f t="shared" si="5"/>
        <v>0</v>
      </c>
      <c r="AE15" s="71">
        <f t="shared" si="5"/>
        <v>0</v>
      </c>
      <c r="AF15" s="71">
        <f t="shared" si="5"/>
        <v>29605</v>
      </c>
      <c r="AG15" s="71">
        <f t="shared" si="5"/>
        <v>0</v>
      </c>
      <c r="AH15" s="71">
        <f t="shared" si="5"/>
        <v>3015</v>
      </c>
      <c r="AI15" s="71">
        <f t="shared" si="5"/>
        <v>0</v>
      </c>
      <c r="AJ15" s="71">
        <f t="shared" si="5"/>
        <v>0</v>
      </c>
      <c r="AK15" s="71">
        <f t="shared" si="5"/>
        <v>14217</v>
      </c>
      <c r="AL15" s="71">
        <f t="shared" si="5"/>
        <v>0</v>
      </c>
      <c r="AM15" s="71">
        <f t="shared" si="5"/>
        <v>0</v>
      </c>
      <c r="AN15" s="71">
        <f t="shared" si="5"/>
        <v>6162</v>
      </c>
      <c r="AO15" s="71">
        <f t="shared" si="5"/>
        <v>80150</v>
      </c>
      <c r="AP15" s="71">
        <f t="shared" si="5"/>
        <v>37063</v>
      </c>
      <c r="AQ15" s="71">
        <f t="shared" si="5"/>
        <v>0</v>
      </c>
      <c r="AR15" s="71">
        <f t="shared" si="5"/>
        <v>0</v>
      </c>
      <c r="AS15" s="71">
        <f t="shared" si="5"/>
        <v>0</v>
      </c>
      <c r="AT15" s="71">
        <f t="shared" si="5"/>
        <v>0</v>
      </c>
      <c r="AU15" s="71">
        <f>AU430</f>
        <v>0</v>
      </c>
      <c r="AV15" s="72"/>
      <c r="AW15" s="203"/>
      <c r="AX15" s="223"/>
      <c r="AY15" s="223"/>
      <c r="AZ15" s="223"/>
      <c r="BA15" s="364"/>
      <c r="BB15" s="223"/>
      <c r="BC15" s="223"/>
    </row>
    <row r="16" spans="1:61">
      <c r="B16" s="2"/>
      <c r="C16" s="2" t="s">
        <v>52</v>
      </c>
      <c r="D16" s="2"/>
      <c r="E16" s="2"/>
      <c r="F16" s="2"/>
      <c r="G16" s="2"/>
      <c r="H16" s="2"/>
      <c r="I16" s="2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34"/>
      <c r="Y16" s="134"/>
      <c r="Z16" s="134"/>
      <c r="AA16" s="134"/>
      <c r="AB16" s="134"/>
      <c r="AC16" s="125">
        <f t="shared" ref="AC16:AT16" si="6">AC433</f>
        <v>1034065</v>
      </c>
      <c r="AD16" s="125">
        <f t="shared" si="6"/>
        <v>1064784</v>
      </c>
      <c r="AE16" s="125">
        <f t="shared" si="6"/>
        <v>1047993</v>
      </c>
      <c r="AF16" s="125">
        <f t="shared" si="6"/>
        <v>1155576</v>
      </c>
      <c r="AG16" s="125">
        <f t="shared" si="6"/>
        <v>1218539</v>
      </c>
      <c r="AH16" s="125">
        <f t="shared" si="6"/>
        <v>1294859</v>
      </c>
      <c r="AI16" s="125">
        <f t="shared" si="6"/>
        <v>1380855</v>
      </c>
      <c r="AJ16" s="125">
        <f t="shared" si="6"/>
        <v>1441812</v>
      </c>
      <c r="AK16" s="125">
        <f t="shared" si="6"/>
        <v>1440976</v>
      </c>
      <c r="AL16" s="125">
        <f t="shared" si="6"/>
        <v>1480971</v>
      </c>
      <c r="AM16" s="125">
        <f t="shared" si="6"/>
        <v>1507821</v>
      </c>
      <c r="AN16" s="125">
        <f t="shared" si="6"/>
        <v>1570270</v>
      </c>
      <c r="AO16" s="125">
        <f t="shared" si="6"/>
        <v>1635535</v>
      </c>
      <c r="AP16" s="125">
        <f t="shared" si="6"/>
        <v>1654858</v>
      </c>
      <c r="AQ16" s="125">
        <f t="shared" si="6"/>
        <v>1631628</v>
      </c>
      <c r="AR16" s="125">
        <f t="shared" si="6"/>
        <v>1641911</v>
      </c>
      <c r="AS16" s="125">
        <f t="shared" si="6"/>
        <v>1656130</v>
      </c>
      <c r="AT16" s="125">
        <f t="shared" si="6"/>
        <v>1633369</v>
      </c>
      <c r="AU16" s="125">
        <f>AU433</f>
        <v>1646287</v>
      </c>
      <c r="AV16" s="125">
        <f>AV433</f>
        <v>1661107</v>
      </c>
      <c r="AW16" s="366">
        <f>AW433</f>
        <v>1692167</v>
      </c>
      <c r="AX16" s="177">
        <v>1719498</v>
      </c>
      <c r="AY16" s="177">
        <v>1733590</v>
      </c>
      <c r="AZ16" s="177">
        <v>1687778</v>
      </c>
      <c r="BA16" s="178">
        <v>1697827.476</v>
      </c>
      <c r="BB16" s="243">
        <v>1720427</v>
      </c>
      <c r="BC16" s="370">
        <v>1734806</v>
      </c>
    </row>
    <row r="17" spans="2:55">
      <c r="B17" s="2" t="s">
        <v>53</v>
      </c>
      <c r="C17" s="2"/>
      <c r="D17" s="2"/>
      <c r="E17" s="2"/>
      <c r="F17" s="2"/>
      <c r="G17" s="2"/>
      <c r="H17" s="2"/>
      <c r="I17" s="2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4"/>
      <c r="Y17" s="134"/>
      <c r="Z17" s="134"/>
      <c r="AA17" s="134"/>
      <c r="AB17" s="134"/>
      <c r="AC17" s="71">
        <f t="shared" ref="AC17:AP17" si="7">AC232</f>
        <v>348929</v>
      </c>
      <c r="AD17" s="71">
        <f t="shared" si="7"/>
        <v>415292</v>
      </c>
      <c r="AE17" s="71">
        <f t="shared" si="7"/>
        <v>457247</v>
      </c>
      <c r="AF17" s="71">
        <f t="shared" si="7"/>
        <v>527644</v>
      </c>
      <c r="AG17" s="71">
        <f t="shared" si="7"/>
        <v>574222</v>
      </c>
      <c r="AH17" s="71">
        <f t="shared" si="7"/>
        <v>577045</v>
      </c>
      <c r="AI17" s="71">
        <f t="shared" si="7"/>
        <v>587845</v>
      </c>
      <c r="AJ17" s="71">
        <f t="shared" si="7"/>
        <v>613862</v>
      </c>
      <c r="AK17" s="71">
        <f t="shared" si="7"/>
        <v>336430</v>
      </c>
      <c r="AL17" s="71">
        <f t="shared" si="7"/>
        <v>188350</v>
      </c>
      <c r="AM17" s="71">
        <f t="shared" si="7"/>
        <v>189474</v>
      </c>
      <c r="AN17" s="71">
        <f t="shared" si="7"/>
        <v>192164</v>
      </c>
      <c r="AO17" s="71">
        <f t="shared" si="7"/>
        <v>196865</v>
      </c>
      <c r="AP17" s="71">
        <f t="shared" si="7"/>
        <v>198704</v>
      </c>
      <c r="AQ17" s="71">
        <f>AQ232</f>
        <v>209165</v>
      </c>
      <c r="AR17" s="71">
        <f t="shared" ref="AR17:AU17" si="8">AR232</f>
        <v>408802</v>
      </c>
      <c r="AS17" s="71">
        <f t="shared" si="8"/>
        <v>611519</v>
      </c>
      <c r="AT17" s="71">
        <f t="shared" si="8"/>
        <v>715928</v>
      </c>
      <c r="AU17" s="71">
        <f t="shared" si="8"/>
        <v>213286</v>
      </c>
      <c r="AV17" s="23">
        <v>205517</v>
      </c>
      <c r="AW17" s="234">
        <v>189320</v>
      </c>
      <c r="AX17" s="367">
        <v>179132</v>
      </c>
      <c r="AY17" s="367">
        <v>183772</v>
      </c>
      <c r="AZ17" s="367">
        <v>177002</v>
      </c>
      <c r="BA17" s="368">
        <v>163926</v>
      </c>
      <c r="BB17" s="369">
        <v>162000</v>
      </c>
      <c r="BC17" s="370">
        <v>152000</v>
      </c>
    </row>
    <row r="18" spans="2:55">
      <c r="B18" s="2"/>
      <c r="C18" s="2" t="s">
        <v>54</v>
      </c>
      <c r="D18" s="2"/>
      <c r="E18" s="2"/>
      <c r="F18" s="2"/>
      <c r="G18" s="2"/>
      <c r="H18" s="2"/>
      <c r="I18" s="2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7"/>
      <c r="Y18" s="137"/>
      <c r="Z18" s="137"/>
      <c r="AA18" s="137"/>
      <c r="AB18" s="137"/>
      <c r="AC18" s="137"/>
      <c r="AD18" s="137"/>
      <c r="AE18" s="137"/>
      <c r="AF18" s="137"/>
      <c r="AG18" s="72"/>
      <c r="AH18" s="137"/>
      <c r="AI18" s="137"/>
      <c r="AJ18" s="137"/>
      <c r="AK18" s="137"/>
      <c r="AL18" s="72"/>
      <c r="AM18" s="137"/>
      <c r="AN18" s="137"/>
      <c r="AO18" s="137"/>
      <c r="AP18" s="137"/>
      <c r="AQ18" s="72"/>
      <c r="AR18" s="134">
        <v>187169</v>
      </c>
      <c r="AS18" s="134">
        <v>393245</v>
      </c>
      <c r="AT18" s="185">
        <v>501418</v>
      </c>
      <c r="AU18" s="72"/>
      <c r="AV18" s="72"/>
      <c r="AW18" s="203"/>
      <c r="AX18" s="223"/>
      <c r="AY18" s="223"/>
      <c r="AZ18" s="223"/>
      <c r="BA18" s="315"/>
      <c r="BB18" s="313"/>
      <c r="BC18" s="313"/>
    </row>
    <row r="19" spans="2:55">
      <c r="B19" s="2"/>
      <c r="C19" s="2" t="s">
        <v>486</v>
      </c>
      <c r="D19" s="2"/>
      <c r="E19" s="2"/>
      <c r="F19" s="2"/>
      <c r="G19" s="2"/>
      <c r="H19" s="2"/>
      <c r="I19" s="2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7"/>
      <c r="Y19" s="137"/>
      <c r="Z19" s="137"/>
      <c r="AA19" s="137"/>
      <c r="AB19" s="137"/>
      <c r="AC19" s="137"/>
      <c r="AD19" s="137"/>
      <c r="AE19" s="137"/>
      <c r="AF19" s="137"/>
      <c r="AG19" s="72"/>
      <c r="AH19" s="137"/>
      <c r="AI19" s="137"/>
      <c r="AJ19" s="137"/>
      <c r="AK19" s="137"/>
      <c r="AL19" s="72"/>
      <c r="AM19" s="137"/>
      <c r="AN19" s="137"/>
      <c r="AO19" s="137"/>
      <c r="AP19" s="137"/>
      <c r="AQ19" s="72"/>
      <c r="AR19" s="72"/>
      <c r="AS19" s="72"/>
      <c r="AT19" s="72"/>
      <c r="AU19" s="72"/>
      <c r="AV19" s="72"/>
      <c r="AW19" s="126">
        <v>30560</v>
      </c>
      <c r="AX19" s="177">
        <v>52721</v>
      </c>
      <c r="AY19" s="177">
        <v>51114</v>
      </c>
      <c r="AZ19" s="177">
        <v>52512</v>
      </c>
      <c r="BA19" s="178">
        <v>50082</v>
      </c>
      <c r="BB19" s="243">
        <v>47000</v>
      </c>
      <c r="BC19" s="370">
        <v>48000</v>
      </c>
    </row>
    <row r="20" spans="2:55">
      <c r="B20" s="2"/>
      <c r="C20" s="2" t="s">
        <v>55</v>
      </c>
      <c r="D20" s="2"/>
      <c r="E20" s="2"/>
      <c r="F20" s="2"/>
      <c r="G20" s="2"/>
      <c r="H20" s="2"/>
      <c r="I20" s="2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34"/>
      <c r="Y20" s="134"/>
      <c r="Z20" s="134"/>
      <c r="AA20" s="134"/>
      <c r="AB20" s="134"/>
      <c r="AC20" s="134">
        <v>87958</v>
      </c>
      <c r="AD20" s="134">
        <v>92530</v>
      </c>
      <c r="AE20" s="134">
        <v>96983</v>
      </c>
      <c r="AF20" s="134">
        <v>98853</v>
      </c>
      <c r="AG20" s="71">
        <v>102568</v>
      </c>
      <c r="AH20" s="134">
        <v>106288</v>
      </c>
      <c r="AI20" s="134">
        <v>112577</v>
      </c>
      <c r="AJ20" s="134">
        <v>118601</v>
      </c>
      <c r="AK20" s="134">
        <v>119321</v>
      </c>
      <c r="AL20" s="71">
        <v>118026</v>
      </c>
      <c r="AM20" s="134">
        <v>119163</v>
      </c>
      <c r="AN20" s="134">
        <v>120715</v>
      </c>
      <c r="AO20" s="134">
        <v>123619</v>
      </c>
      <c r="AP20" s="134">
        <v>122071</v>
      </c>
      <c r="AQ20" s="71">
        <v>155717</v>
      </c>
      <c r="AR20" s="134">
        <v>163286</v>
      </c>
      <c r="AS20" s="134">
        <v>161784</v>
      </c>
      <c r="AT20" s="185">
        <v>159591</v>
      </c>
      <c r="AU20" s="71">
        <v>158521</v>
      </c>
      <c r="AV20" s="71">
        <v>155537</v>
      </c>
      <c r="AW20" s="125">
        <v>137777</v>
      </c>
      <c r="AX20" s="177">
        <v>126411</v>
      </c>
      <c r="AY20" s="177">
        <v>132658</v>
      </c>
      <c r="AZ20" s="177">
        <v>124490</v>
      </c>
      <c r="BA20" s="178">
        <v>113844</v>
      </c>
      <c r="BB20" s="243">
        <v>115000</v>
      </c>
      <c r="BC20" s="370">
        <v>104000</v>
      </c>
    </row>
    <row r="21" spans="2:55">
      <c r="B21" s="2"/>
      <c r="C21" s="2" t="s">
        <v>56</v>
      </c>
      <c r="D21" s="2"/>
      <c r="E21" s="2"/>
      <c r="F21" s="2"/>
      <c r="G21" s="2"/>
      <c r="H21" s="2"/>
      <c r="I21" s="2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34"/>
      <c r="Y21" s="134"/>
      <c r="Z21" s="134"/>
      <c r="AA21" s="134"/>
      <c r="AB21" s="134"/>
      <c r="AC21" s="134">
        <v>54182</v>
      </c>
      <c r="AD21" s="134">
        <v>56595</v>
      </c>
      <c r="AE21" s="134">
        <v>58846</v>
      </c>
      <c r="AF21" s="134">
        <v>60616</v>
      </c>
      <c r="AG21" s="71">
        <v>63733</v>
      </c>
      <c r="AH21" s="134">
        <v>63394</v>
      </c>
      <c r="AI21" s="134">
        <v>63999</v>
      </c>
      <c r="AJ21" s="134">
        <v>68189</v>
      </c>
      <c r="AK21" s="134">
        <v>66666</v>
      </c>
      <c r="AL21" s="71">
        <v>70324</v>
      </c>
      <c r="AM21" s="134">
        <v>70311</v>
      </c>
      <c r="AN21" s="134">
        <v>71449</v>
      </c>
      <c r="AO21" s="134">
        <v>73246</v>
      </c>
      <c r="AP21" s="134">
        <v>76633</v>
      </c>
      <c r="AQ21" s="71">
        <v>53448</v>
      </c>
      <c r="AR21" s="134">
        <v>58347</v>
      </c>
      <c r="AS21" s="134">
        <v>56490</v>
      </c>
      <c r="AT21" s="185">
        <v>54919</v>
      </c>
      <c r="AU21" s="71">
        <v>54765</v>
      </c>
      <c r="AV21" s="71">
        <v>49980</v>
      </c>
      <c r="AW21" s="125">
        <v>20983</v>
      </c>
      <c r="AX21" s="177">
        <v>0</v>
      </c>
      <c r="AY21" s="177">
        <v>0.22600000000000001</v>
      </c>
      <c r="AZ21" s="177">
        <v>0.23699999999999999</v>
      </c>
      <c r="BA21" s="297"/>
      <c r="BB21" s="351"/>
      <c r="BC21" s="351"/>
    </row>
    <row r="22" spans="2:55">
      <c r="B22" s="2"/>
      <c r="C22" s="2" t="s">
        <v>57</v>
      </c>
      <c r="D22" s="2"/>
      <c r="E22" s="2"/>
      <c r="F22" s="2"/>
      <c r="G22" s="2"/>
      <c r="H22" s="2"/>
      <c r="I22" s="2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7"/>
      <c r="Y22" s="137"/>
      <c r="Z22" s="137"/>
      <c r="AA22" s="137"/>
      <c r="AB22" s="137"/>
      <c r="AC22" s="134">
        <v>206789</v>
      </c>
      <c r="AD22" s="134">
        <v>266167</v>
      </c>
      <c r="AE22" s="134">
        <v>301418</v>
      </c>
      <c r="AF22" s="134">
        <v>368175</v>
      </c>
      <c r="AG22" s="71">
        <v>407921</v>
      </c>
      <c r="AH22" s="134">
        <v>407363</v>
      </c>
      <c r="AI22" s="134">
        <v>411269</v>
      </c>
      <c r="AJ22" s="134">
        <v>427072</v>
      </c>
      <c r="AK22" s="134">
        <v>150443</v>
      </c>
      <c r="AL22" s="72"/>
      <c r="AM22" s="137"/>
      <c r="AN22" s="137"/>
      <c r="AO22" s="137"/>
      <c r="AP22" s="137"/>
      <c r="AQ22" s="72"/>
      <c r="AR22" s="137"/>
      <c r="AS22" s="137"/>
      <c r="AT22" s="72"/>
      <c r="AU22" s="72"/>
      <c r="AV22" s="72"/>
      <c r="AW22" s="72"/>
      <c r="AX22" s="218"/>
      <c r="AY22" s="218"/>
      <c r="AZ22" s="218"/>
      <c r="BA22" s="297"/>
      <c r="BB22" s="351"/>
      <c r="BC22" s="351"/>
    </row>
    <row r="23" spans="2:55">
      <c r="B23" s="2" t="s">
        <v>58</v>
      </c>
      <c r="C23" s="2"/>
      <c r="D23" s="2"/>
      <c r="E23" s="2"/>
      <c r="F23" s="2"/>
      <c r="G23" s="2"/>
      <c r="H23" s="2"/>
      <c r="I23" s="2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7"/>
      <c r="Y23" s="137"/>
      <c r="Z23" s="137"/>
      <c r="AA23" s="137"/>
      <c r="AB23" s="134"/>
      <c r="AC23" s="123">
        <f t="shared" ref="AC23:AS25" si="9">AC233</f>
        <v>1036080</v>
      </c>
      <c r="AD23" s="123">
        <f t="shared" si="9"/>
        <v>1470168</v>
      </c>
      <c r="AE23" s="123">
        <f t="shared" si="9"/>
        <v>1051409</v>
      </c>
      <c r="AF23" s="123">
        <f t="shared" si="9"/>
        <v>460258</v>
      </c>
      <c r="AG23" s="123">
        <f t="shared" si="9"/>
        <v>624620</v>
      </c>
      <c r="AH23" s="123">
        <f t="shared" si="9"/>
        <v>733537</v>
      </c>
      <c r="AI23" s="123">
        <f t="shared" si="9"/>
        <v>760079</v>
      </c>
      <c r="AJ23" s="123">
        <f t="shared" si="9"/>
        <v>377979</v>
      </c>
      <c r="AK23" s="123">
        <f t="shared" si="9"/>
        <v>345024</v>
      </c>
      <c r="AL23" s="123">
        <f t="shared" si="9"/>
        <v>305077</v>
      </c>
      <c r="AM23" s="123">
        <f t="shared" si="9"/>
        <v>292477</v>
      </c>
      <c r="AN23" s="123">
        <f t="shared" si="9"/>
        <v>740249</v>
      </c>
      <c r="AO23" s="123">
        <f t="shared" si="9"/>
        <v>740384</v>
      </c>
      <c r="AP23" s="123">
        <f t="shared" si="9"/>
        <v>282573</v>
      </c>
      <c r="AQ23" s="123">
        <f t="shared" si="9"/>
        <v>218362</v>
      </c>
      <c r="AR23" s="123">
        <f t="shared" si="9"/>
        <v>184080</v>
      </c>
      <c r="AS23" s="123">
        <f t="shared" si="9"/>
        <v>169461</v>
      </c>
      <c r="AT23" s="123">
        <f>AT233</f>
        <v>183650</v>
      </c>
      <c r="AU23" s="123">
        <f>AU233</f>
        <v>253441</v>
      </c>
      <c r="AV23" s="23">
        <v>204884</v>
      </c>
      <c r="AW23" s="125">
        <v>159617</v>
      </c>
      <c r="AX23" s="177">
        <v>157248</v>
      </c>
      <c r="AY23" s="177">
        <v>144445</v>
      </c>
      <c r="AZ23" s="177">
        <v>138446</v>
      </c>
      <c r="BA23" s="178">
        <v>178045</v>
      </c>
      <c r="BB23" s="243">
        <v>152000</v>
      </c>
      <c r="BC23" s="370">
        <v>138000</v>
      </c>
    </row>
    <row r="24" spans="2:55">
      <c r="B24" s="2" t="s">
        <v>59</v>
      </c>
      <c r="C24" s="2"/>
      <c r="D24" s="2"/>
      <c r="E24" s="2"/>
      <c r="F24" s="2"/>
      <c r="G24" s="2"/>
      <c r="H24" s="2"/>
      <c r="I24" s="2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7"/>
      <c r="Y24" s="137"/>
      <c r="Z24" s="137"/>
      <c r="AA24" s="137"/>
      <c r="AB24" s="137"/>
      <c r="AC24" s="137"/>
      <c r="AD24" s="137"/>
      <c r="AE24" s="137"/>
      <c r="AF24" s="137"/>
      <c r="AG24" s="72"/>
      <c r="AH24" s="137"/>
      <c r="AI24" s="137"/>
      <c r="AJ24" s="137"/>
      <c r="AK24" s="137"/>
      <c r="AL24" s="72"/>
      <c r="AM24" s="137"/>
      <c r="AN24" s="137"/>
      <c r="AO24" s="137"/>
      <c r="AP24" s="137"/>
      <c r="AQ24" s="72"/>
      <c r="AR24" s="123">
        <f t="shared" si="9"/>
        <v>48195</v>
      </c>
      <c r="AS24" s="123">
        <f t="shared" si="9"/>
        <v>80051</v>
      </c>
      <c r="AT24" s="123">
        <f>AT234</f>
        <v>108884</v>
      </c>
      <c r="AU24" s="123">
        <v>124920</v>
      </c>
      <c r="AV24" s="23">
        <v>59711</v>
      </c>
      <c r="AW24" s="125">
        <v>48326</v>
      </c>
      <c r="AX24" s="177">
        <v>59139</v>
      </c>
      <c r="AY24" s="177">
        <v>64262</v>
      </c>
      <c r="AZ24" s="177">
        <v>70063</v>
      </c>
      <c r="BA24" s="178">
        <v>121660</v>
      </c>
      <c r="BB24" s="243">
        <v>159000</v>
      </c>
      <c r="BC24" s="370">
        <v>280000</v>
      </c>
    </row>
    <row r="25" spans="2:55">
      <c r="B25" s="2" t="s">
        <v>60</v>
      </c>
      <c r="C25" s="2"/>
      <c r="D25" s="2"/>
      <c r="E25" s="2"/>
      <c r="F25" s="2"/>
      <c r="G25" s="2"/>
      <c r="H25" s="2"/>
      <c r="I25" s="2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7"/>
      <c r="Y25" s="137"/>
      <c r="Z25" s="137"/>
      <c r="AA25" s="137"/>
      <c r="AB25" s="137"/>
      <c r="AC25" s="137"/>
      <c r="AD25" s="137"/>
      <c r="AE25" s="137"/>
      <c r="AF25" s="137"/>
      <c r="AG25" s="72"/>
      <c r="AH25" s="137"/>
      <c r="AI25" s="137"/>
      <c r="AJ25" s="137"/>
      <c r="AK25" s="137"/>
      <c r="AL25" s="72"/>
      <c r="AM25" s="137"/>
      <c r="AN25" s="137"/>
      <c r="AO25" s="137"/>
      <c r="AP25" s="137"/>
      <c r="AQ25" s="72"/>
      <c r="AR25" s="123">
        <f t="shared" si="9"/>
        <v>50069</v>
      </c>
      <c r="AS25" s="123">
        <f t="shared" si="9"/>
        <v>117112</v>
      </c>
      <c r="AT25" s="123">
        <f>AT235</f>
        <v>97407</v>
      </c>
      <c r="AU25" s="123">
        <v>86500</v>
      </c>
      <c r="AV25" s="23">
        <v>20935</v>
      </c>
      <c r="AW25" s="125">
        <v>20483</v>
      </c>
      <c r="AX25" s="177">
        <v>18072</v>
      </c>
      <c r="AY25" s="177">
        <v>14233</v>
      </c>
      <c r="AZ25" s="177">
        <v>18030</v>
      </c>
      <c r="BA25" s="178">
        <v>158993</v>
      </c>
      <c r="BB25" s="243">
        <v>130000</v>
      </c>
      <c r="BC25" s="370">
        <v>173000</v>
      </c>
    </row>
    <row r="26" spans="2:55">
      <c r="B26" s="2" t="s">
        <v>61</v>
      </c>
      <c r="C26" s="2"/>
      <c r="D26" s="2"/>
      <c r="E26" s="2"/>
      <c r="F26" s="2"/>
      <c r="G26" s="2"/>
      <c r="H26" s="2"/>
      <c r="I26" s="2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7"/>
      <c r="Y26" s="137"/>
      <c r="Z26" s="137"/>
      <c r="AA26" s="137"/>
      <c r="AB26" s="137"/>
      <c r="AC26" s="137"/>
      <c r="AD26" s="137"/>
      <c r="AE26" s="137"/>
      <c r="AF26" s="137"/>
      <c r="AG26" s="72"/>
      <c r="AH26" s="137"/>
      <c r="AI26" s="137"/>
      <c r="AJ26" s="137"/>
      <c r="AK26" s="123">
        <f t="shared" ref="AK26:AS26" si="10">AK236</f>
        <v>223937</v>
      </c>
      <c r="AL26" s="123">
        <f t="shared" si="10"/>
        <v>982091</v>
      </c>
      <c r="AM26" s="123">
        <f t="shared" si="10"/>
        <v>913864</v>
      </c>
      <c r="AN26" s="123">
        <f t="shared" si="10"/>
        <v>942352</v>
      </c>
      <c r="AO26" s="123">
        <f t="shared" si="10"/>
        <v>1016007</v>
      </c>
      <c r="AP26" s="123">
        <f t="shared" si="10"/>
        <v>891929</v>
      </c>
      <c r="AQ26" s="123">
        <f t="shared" si="10"/>
        <v>1005529</v>
      </c>
      <c r="AR26" s="123">
        <f t="shared" si="10"/>
        <v>1130972</v>
      </c>
      <c r="AS26" s="123">
        <f t="shared" si="10"/>
        <v>1047112</v>
      </c>
      <c r="AT26" s="123">
        <f>AT236</f>
        <v>1088929</v>
      </c>
      <c r="AU26" s="123">
        <v>1065005</v>
      </c>
      <c r="AV26" s="23">
        <v>1002516</v>
      </c>
      <c r="AW26" s="125">
        <v>1067646</v>
      </c>
      <c r="AX26" s="177">
        <v>1065812</v>
      </c>
      <c r="AY26" s="177">
        <v>1088319</v>
      </c>
      <c r="AZ26" s="177">
        <v>1097649</v>
      </c>
      <c r="BA26" s="178">
        <v>1088295</v>
      </c>
      <c r="BB26" s="243">
        <v>1434000</v>
      </c>
      <c r="BC26" s="370">
        <v>2401000</v>
      </c>
    </row>
    <row r="27" spans="2:55">
      <c r="B27" s="2" t="s">
        <v>63</v>
      </c>
      <c r="C27" s="2"/>
      <c r="D27" s="2"/>
      <c r="E27" s="2"/>
      <c r="F27" s="2"/>
      <c r="G27" s="2"/>
      <c r="H27" s="2"/>
      <c r="I27" s="2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7"/>
      <c r="Y27" s="137"/>
      <c r="Z27" s="137"/>
      <c r="AA27" s="137"/>
      <c r="AB27" s="137"/>
      <c r="AC27" s="137"/>
      <c r="AD27" s="137"/>
      <c r="AE27" s="134">
        <f t="shared" ref="AE27:AO27" si="11">AE238</f>
        <v>1693</v>
      </c>
      <c r="AF27" s="134">
        <f t="shared" si="11"/>
        <v>3038</v>
      </c>
      <c r="AG27" s="134">
        <f t="shared" si="11"/>
        <v>3224</v>
      </c>
      <c r="AH27" s="134">
        <f t="shared" si="11"/>
        <v>2849</v>
      </c>
      <c r="AI27" s="134">
        <f t="shared" si="11"/>
        <v>2274</v>
      </c>
      <c r="AJ27" s="134">
        <f t="shared" si="11"/>
        <v>2529</v>
      </c>
      <c r="AK27" s="134">
        <f t="shared" si="11"/>
        <v>4478</v>
      </c>
      <c r="AL27" s="134">
        <f t="shared" si="11"/>
        <v>4557</v>
      </c>
      <c r="AM27" s="134">
        <f t="shared" si="11"/>
        <v>4022</v>
      </c>
      <c r="AN27" s="134">
        <f t="shared" si="11"/>
        <v>1678</v>
      </c>
      <c r="AO27" s="134">
        <f t="shared" si="11"/>
        <v>1458</v>
      </c>
      <c r="AP27" s="72"/>
      <c r="AQ27" s="72"/>
      <c r="AR27" s="72"/>
      <c r="AS27" s="72"/>
      <c r="AT27" s="72"/>
      <c r="AU27" s="72"/>
      <c r="AV27" s="72"/>
      <c r="AW27" s="72"/>
      <c r="AX27" s="218"/>
      <c r="AY27" s="218"/>
      <c r="AZ27" s="218"/>
      <c r="BA27" s="297"/>
      <c r="BB27" s="352"/>
      <c r="BC27" s="352"/>
    </row>
    <row r="28" spans="2:55">
      <c r="B28" s="2" t="s">
        <v>64</v>
      </c>
      <c r="C28" s="2"/>
      <c r="D28" s="2"/>
      <c r="E28" s="2"/>
      <c r="F28" s="2"/>
      <c r="G28" s="2"/>
      <c r="H28" s="2"/>
      <c r="I28" s="2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34"/>
      <c r="Y28" s="134"/>
      <c r="Z28" s="134"/>
      <c r="AA28" s="134"/>
      <c r="AB28" s="134"/>
      <c r="AC28" s="123">
        <f t="shared" ref="AC28:AR30" si="12">AC240</f>
        <v>362268</v>
      </c>
      <c r="AD28" s="123">
        <f t="shared" si="12"/>
        <v>373449</v>
      </c>
      <c r="AE28" s="123">
        <f t="shared" si="12"/>
        <v>355610</v>
      </c>
      <c r="AF28" s="123">
        <f t="shared" si="12"/>
        <v>293629</v>
      </c>
      <c r="AG28" s="123">
        <f t="shared" si="12"/>
        <v>262095</v>
      </c>
      <c r="AH28" s="123">
        <f t="shared" si="12"/>
        <v>281864</v>
      </c>
      <c r="AI28" s="123">
        <f t="shared" si="12"/>
        <v>291555</v>
      </c>
      <c r="AJ28" s="123">
        <f t="shared" si="12"/>
        <v>317875</v>
      </c>
      <c r="AK28" s="123">
        <f t="shared" si="12"/>
        <v>289499</v>
      </c>
      <c r="AL28" s="123">
        <f t="shared" si="12"/>
        <v>244703</v>
      </c>
      <c r="AM28" s="123">
        <f t="shared" si="12"/>
        <v>212210</v>
      </c>
      <c r="AN28" s="123">
        <f t="shared" si="12"/>
        <v>219127</v>
      </c>
      <c r="AO28" s="123">
        <f t="shared" si="12"/>
        <v>232740</v>
      </c>
      <c r="AP28" s="123">
        <f t="shared" si="12"/>
        <v>206878</v>
      </c>
      <c r="AQ28" s="123">
        <f t="shared" si="12"/>
        <v>255270</v>
      </c>
      <c r="AR28" s="123">
        <f t="shared" si="12"/>
        <v>229730</v>
      </c>
      <c r="AS28" s="123">
        <f>AS240</f>
        <v>243890</v>
      </c>
      <c r="AT28" s="123">
        <f>AT240</f>
        <v>252283</v>
      </c>
      <c r="AU28" s="123">
        <v>222652</v>
      </c>
      <c r="AV28" s="23">
        <v>204324</v>
      </c>
      <c r="AW28" s="125">
        <v>96832</v>
      </c>
      <c r="AX28" s="177">
        <v>106059</v>
      </c>
      <c r="AY28" s="177">
        <v>91634</v>
      </c>
      <c r="AZ28" s="177">
        <v>103567</v>
      </c>
      <c r="BA28" s="178">
        <v>101018</v>
      </c>
      <c r="BB28" s="243">
        <v>50000</v>
      </c>
      <c r="BC28" s="370">
        <v>60000</v>
      </c>
    </row>
    <row r="29" spans="2:55">
      <c r="B29" s="2" t="s">
        <v>65</v>
      </c>
      <c r="C29" s="2"/>
      <c r="D29" s="2"/>
      <c r="E29" s="2"/>
      <c r="F29" s="2"/>
      <c r="G29" s="2"/>
      <c r="H29" s="2"/>
      <c r="I29" s="2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7"/>
      <c r="Y29" s="137"/>
      <c r="Z29" s="137"/>
      <c r="AA29" s="137"/>
      <c r="AB29" s="137"/>
      <c r="AC29" s="137"/>
      <c r="AD29" s="137"/>
      <c r="AE29" s="137"/>
      <c r="AF29" s="137"/>
      <c r="AG29" s="72"/>
      <c r="AH29" s="137"/>
      <c r="AI29" s="137"/>
      <c r="AJ29" s="137"/>
      <c r="AK29" s="137"/>
      <c r="AL29" s="72"/>
      <c r="AM29" s="123">
        <f t="shared" si="12"/>
        <v>759883</v>
      </c>
      <c r="AN29" s="123">
        <f t="shared" si="12"/>
        <v>886472</v>
      </c>
      <c r="AO29" s="123">
        <f t="shared" si="12"/>
        <v>866971</v>
      </c>
      <c r="AP29" s="123">
        <f>AP241</f>
        <v>892336</v>
      </c>
      <c r="AQ29" s="123">
        <f t="shared" si="12"/>
        <v>891726</v>
      </c>
      <c r="AR29" s="123">
        <f t="shared" si="12"/>
        <v>880455</v>
      </c>
      <c r="AS29" s="123">
        <f t="shared" ref="AS29:AT30" si="13">AS241</f>
        <v>856149</v>
      </c>
      <c r="AT29" s="123">
        <f t="shared" si="13"/>
        <v>675604</v>
      </c>
      <c r="AU29" s="123">
        <v>128094</v>
      </c>
      <c r="AV29" s="23">
        <v>211163</v>
      </c>
      <c r="AW29" s="125">
        <v>207986</v>
      </c>
      <c r="AX29" s="177">
        <v>165061</v>
      </c>
      <c r="AY29" s="177">
        <v>215702</v>
      </c>
      <c r="AZ29" s="177">
        <v>62368</v>
      </c>
      <c r="BA29" s="178">
        <v>62636</v>
      </c>
      <c r="BB29" s="243">
        <v>62000</v>
      </c>
      <c r="BC29" s="370">
        <v>55000</v>
      </c>
    </row>
    <row r="30" spans="2:55">
      <c r="B30" s="2" t="s">
        <v>66</v>
      </c>
      <c r="C30" s="2"/>
      <c r="D30" s="2"/>
      <c r="E30" s="2"/>
      <c r="F30" s="2"/>
      <c r="G30" s="2"/>
      <c r="H30" s="2"/>
      <c r="I30" s="2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34"/>
      <c r="Y30" s="134"/>
      <c r="Z30" s="134"/>
      <c r="AA30" s="134"/>
      <c r="AB30" s="134"/>
      <c r="AC30" s="123">
        <f t="shared" ref="AC30:AO30" si="14">AC242</f>
        <v>62149</v>
      </c>
      <c r="AD30" s="123">
        <f t="shared" si="14"/>
        <v>63216</v>
      </c>
      <c r="AE30" s="123">
        <f t="shared" si="14"/>
        <v>64387</v>
      </c>
      <c r="AF30" s="123">
        <f t="shared" si="14"/>
        <v>65909</v>
      </c>
      <c r="AG30" s="123">
        <f t="shared" si="14"/>
        <v>61332</v>
      </c>
      <c r="AH30" s="123">
        <f t="shared" si="14"/>
        <v>61810</v>
      </c>
      <c r="AI30" s="123">
        <f t="shared" si="14"/>
        <v>65071</v>
      </c>
      <c r="AJ30" s="123">
        <f t="shared" si="14"/>
        <v>70107</v>
      </c>
      <c r="AK30" s="123">
        <f t="shared" si="14"/>
        <v>693308</v>
      </c>
      <c r="AL30" s="123">
        <f t="shared" si="14"/>
        <v>839579</v>
      </c>
      <c r="AM30" s="123">
        <f t="shared" si="14"/>
        <v>1779130</v>
      </c>
      <c r="AN30" s="123">
        <f t="shared" si="14"/>
        <v>1397397</v>
      </c>
      <c r="AO30" s="123">
        <f t="shared" si="14"/>
        <v>1241904</v>
      </c>
      <c r="AP30" s="123">
        <f>AP242</f>
        <v>648988</v>
      </c>
      <c r="AQ30" s="123">
        <f>AQ242</f>
        <v>120007</v>
      </c>
      <c r="AR30" s="123">
        <f t="shared" si="12"/>
        <v>107033</v>
      </c>
      <c r="AS30" s="123">
        <f t="shared" si="13"/>
        <v>87070</v>
      </c>
      <c r="AT30" s="123">
        <f t="shared" si="13"/>
        <v>65303</v>
      </c>
      <c r="AU30" s="123">
        <v>57730</v>
      </c>
      <c r="AV30" s="23">
        <v>58667</v>
      </c>
      <c r="AW30" s="125">
        <v>59619</v>
      </c>
      <c r="AX30" s="177">
        <v>91824</v>
      </c>
      <c r="AY30" s="177">
        <v>201187</v>
      </c>
      <c r="AZ30" s="177">
        <v>238334</v>
      </c>
      <c r="BA30" s="178">
        <v>340451</v>
      </c>
      <c r="BB30" s="243">
        <v>240000</v>
      </c>
      <c r="BC30" s="370">
        <v>50000</v>
      </c>
    </row>
    <row r="31" spans="2:55">
      <c r="B31" s="2" t="s">
        <v>67</v>
      </c>
      <c r="C31" s="2"/>
      <c r="D31" s="2"/>
      <c r="E31" s="2"/>
      <c r="F31" s="2"/>
      <c r="G31" s="2"/>
      <c r="H31" s="2"/>
      <c r="I31" s="2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34"/>
      <c r="Y31" s="134"/>
      <c r="Z31" s="134"/>
      <c r="AA31" s="134"/>
      <c r="AB31" s="134"/>
      <c r="AC31" s="123">
        <f t="shared" ref="AC31:AO31" si="15">AC246</f>
        <v>12852</v>
      </c>
      <c r="AD31" s="123">
        <f t="shared" si="15"/>
        <v>14786</v>
      </c>
      <c r="AE31" s="123">
        <f t="shared" si="15"/>
        <v>17376</v>
      </c>
      <c r="AF31" s="123">
        <f t="shared" si="15"/>
        <v>16184</v>
      </c>
      <c r="AG31" s="123">
        <f t="shared" si="15"/>
        <v>15780</v>
      </c>
      <c r="AH31" s="123">
        <f t="shared" si="15"/>
        <v>14866</v>
      </c>
      <c r="AI31" s="123">
        <f t="shared" si="15"/>
        <v>15067</v>
      </c>
      <c r="AJ31" s="123">
        <f t="shared" si="15"/>
        <v>15842</v>
      </c>
      <c r="AK31" s="123">
        <f t="shared" si="15"/>
        <v>15828</v>
      </c>
      <c r="AL31" s="123">
        <f t="shared" si="15"/>
        <v>16009</v>
      </c>
      <c r="AM31" s="123">
        <f t="shared" si="15"/>
        <v>15850</v>
      </c>
      <c r="AN31" s="123">
        <f t="shared" si="15"/>
        <v>13705</v>
      </c>
      <c r="AO31" s="123">
        <f t="shared" si="15"/>
        <v>15246</v>
      </c>
      <c r="AP31" s="123">
        <f>AP246</f>
        <v>15807</v>
      </c>
      <c r="AQ31" s="123">
        <f t="shared" ref="AQ31:AT31" si="16">AQ246</f>
        <v>16595</v>
      </c>
      <c r="AR31" s="123">
        <f t="shared" si="16"/>
        <v>15960</v>
      </c>
      <c r="AS31" s="123">
        <f t="shared" si="16"/>
        <v>16194</v>
      </c>
      <c r="AT31" s="123">
        <f t="shared" si="16"/>
        <v>16767</v>
      </c>
      <c r="AU31" s="123">
        <v>16182</v>
      </c>
      <c r="AV31" s="23">
        <v>14355</v>
      </c>
      <c r="AW31" s="125">
        <v>14187</v>
      </c>
      <c r="AX31" s="177">
        <v>13590</v>
      </c>
      <c r="AY31" s="177">
        <v>12935</v>
      </c>
      <c r="AZ31" s="177">
        <v>12543</v>
      </c>
      <c r="BA31" s="178">
        <v>12108</v>
      </c>
      <c r="BB31" s="243">
        <v>12000</v>
      </c>
      <c r="BC31" s="370">
        <v>12000</v>
      </c>
    </row>
    <row r="32" spans="2:55">
      <c r="B32" s="2" t="s">
        <v>68</v>
      </c>
      <c r="C32" s="2"/>
      <c r="D32" s="2"/>
      <c r="E32" s="2"/>
      <c r="F32" s="2"/>
      <c r="G32" s="2"/>
      <c r="H32" s="2"/>
      <c r="I32" s="2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34"/>
      <c r="Y32" s="134"/>
      <c r="Z32" s="134"/>
      <c r="AA32" s="134"/>
      <c r="AB32" s="134"/>
      <c r="AC32" s="134">
        <v>241748</v>
      </c>
      <c r="AD32" s="134">
        <v>242435</v>
      </c>
      <c r="AE32" s="134">
        <v>275683</v>
      </c>
      <c r="AF32" s="134">
        <v>294412</v>
      </c>
      <c r="AG32" s="71">
        <v>313402</v>
      </c>
      <c r="AH32" s="134">
        <v>339630</v>
      </c>
      <c r="AI32" s="134">
        <v>355264</v>
      </c>
      <c r="AJ32" s="134">
        <v>413281</v>
      </c>
      <c r="AK32" s="134">
        <v>432620</v>
      </c>
      <c r="AL32" s="71">
        <v>444754</v>
      </c>
      <c r="AM32" s="71">
        <v>455985</v>
      </c>
      <c r="AN32" s="71">
        <v>254217</v>
      </c>
      <c r="AO32" s="71">
        <v>275076</v>
      </c>
      <c r="AP32" s="71">
        <v>281342</v>
      </c>
      <c r="AQ32" s="71">
        <v>256902.59</v>
      </c>
      <c r="AR32" s="134">
        <v>266630</v>
      </c>
      <c r="AS32" s="134">
        <v>262280</v>
      </c>
      <c r="AT32" s="185">
        <v>270912.31300000002</v>
      </c>
      <c r="AU32" s="71">
        <v>288311</v>
      </c>
      <c r="AV32" s="71">
        <v>258343.76699999999</v>
      </c>
      <c r="AW32" s="125">
        <v>262386</v>
      </c>
      <c r="AX32" s="178">
        <v>327902</v>
      </c>
      <c r="AY32" s="178">
        <v>532607.88</v>
      </c>
      <c r="AZ32" s="178">
        <v>899425</v>
      </c>
      <c r="BA32" s="178">
        <v>288450.45500000002</v>
      </c>
      <c r="BB32" s="243">
        <v>290546</v>
      </c>
      <c r="BC32" s="370">
        <v>319507</v>
      </c>
    </row>
    <row r="33" spans="2:55">
      <c r="B33" s="2" t="s">
        <v>69</v>
      </c>
      <c r="C33" s="2"/>
      <c r="D33" s="2"/>
      <c r="E33" s="2"/>
      <c r="F33" s="2"/>
      <c r="G33" s="2"/>
      <c r="H33" s="2"/>
      <c r="I33" s="2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34"/>
      <c r="Y33" s="134"/>
      <c r="Z33" s="134"/>
      <c r="AA33" s="134"/>
      <c r="AB33" s="134"/>
      <c r="AC33" s="134">
        <v>269152</v>
      </c>
      <c r="AD33" s="134">
        <v>286157</v>
      </c>
      <c r="AE33" s="134">
        <v>342170</v>
      </c>
      <c r="AF33" s="134">
        <v>377952</v>
      </c>
      <c r="AG33" s="71">
        <v>390208</v>
      </c>
      <c r="AH33" s="21">
        <v>489182</v>
      </c>
      <c r="AI33" s="21">
        <v>566321</v>
      </c>
      <c r="AJ33" s="134">
        <v>581148</v>
      </c>
      <c r="AK33" s="134">
        <v>584428</v>
      </c>
      <c r="AL33" s="71">
        <v>600379.80000000005</v>
      </c>
      <c r="AM33" s="71">
        <f>AM34+AM35</f>
        <v>639514</v>
      </c>
      <c r="AN33" s="71">
        <f t="shared" ref="AN33:AS33" si="17">AN34+AN35</f>
        <v>684760</v>
      </c>
      <c r="AO33" s="71">
        <f t="shared" si="17"/>
        <v>726407</v>
      </c>
      <c r="AP33" s="71">
        <f t="shared" si="17"/>
        <v>722420</v>
      </c>
      <c r="AQ33" s="71">
        <v>728700</v>
      </c>
      <c r="AR33" s="71">
        <f t="shared" si="17"/>
        <v>721121</v>
      </c>
      <c r="AS33" s="71">
        <f t="shared" si="17"/>
        <v>1020571</v>
      </c>
      <c r="AT33" s="185">
        <v>1076269.598</v>
      </c>
      <c r="AU33" s="71">
        <v>1058745</v>
      </c>
      <c r="AV33" s="71">
        <v>1065468.8</v>
      </c>
      <c r="AW33" s="125">
        <v>974712.5</v>
      </c>
      <c r="AX33" s="178">
        <f>AX34+AX35</f>
        <v>938287</v>
      </c>
      <c r="AY33" s="178">
        <v>925353.7</v>
      </c>
      <c r="AZ33" s="178">
        <v>901751.48</v>
      </c>
      <c r="BA33" s="178">
        <v>888057</v>
      </c>
      <c r="BB33" s="243">
        <v>844818</v>
      </c>
      <c r="BC33" s="370">
        <v>864966</v>
      </c>
    </row>
    <row r="34" spans="2:55">
      <c r="B34" s="2"/>
      <c r="C34" s="2" t="s">
        <v>70</v>
      </c>
      <c r="D34" s="2"/>
      <c r="E34" s="2"/>
      <c r="F34" s="2"/>
      <c r="G34" s="2"/>
      <c r="H34" s="2"/>
      <c r="I34" s="2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34"/>
      <c r="Y34" s="134"/>
      <c r="Z34" s="134"/>
      <c r="AA34" s="134"/>
      <c r="AB34" s="134"/>
      <c r="AC34" s="134">
        <v>204848</v>
      </c>
      <c r="AD34" s="134">
        <v>220553</v>
      </c>
      <c r="AE34" s="134">
        <v>273271</v>
      </c>
      <c r="AF34" s="134">
        <v>310089</v>
      </c>
      <c r="AG34" s="71">
        <v>331869.8</v>
      </c>
      <c r="AH34" s="134">
        <v>393041</v>
      </c>
      <c r="AI34" s="134">
        <v>425438</v>
      </c>
      <c r="AJ34" s="134">
        <v>422177</v>
      </c>
      <c r="AK34" s="134">
        <v>427628</v>
      </c>
      <c r="AL34" s="71">
        <v>440430</v>
      </c>
      <c r="AM34" s="71">
        <v>474939</v>
      </c>
      <c r="AN34" s="71">
        <v>504186</v>
      </c>
      <c r="AO34" s="71">
        <v>558805</v>
      </c>
      <c r="AP34" s="71">
        <v>556306</v>
      </c>
      <c r="AQ34" s="71">
        <v>553317.6</v>
      </c>
      <c r="AR34" s="134">
        <v>552406</v>
      </c>
      <c r="AS34" s="134">
        <v>554797</v>
      </c>
      <c r="AT34" s="185">
        <v>555298</v>
      </c>
      <c r="AU34" s="71">
        <v>560147</v>
      </c>
      <c r="AV34" s="71">
        <v>569622.94999999995</v>
      </c>
      <c r="AW34" s="125">
        <v>506538</v>
      </c>
      <c r="AX34" s="178">
        <v>491141</v>
      </c>
      <c r="AY34" s="178">
        <v>480932</v>
      </c>
      <c r="AZ34" s="178">
        <v>459281</v>
      </c>
      <c r="BA34" s="178">
        <v>442500</v>
      </c>
      <c r="BB34" s="243">
        <v>405029</v>
      </c>
      <c r="BC34" s="370">
        <v>408510</v>
      </c>
    </row>
    <row r="35" spans="2:55">
      <c r="B35" s="2"/>
      <c r="C35" s="2" t="s">
        <v>71</v>
      </c>
      <c r="D35" s="2"/>
      <c r="E35" s="2"/>
      <c r="F35" s="2"/>
      <c r="G35" s="2"/>
      <c r="H35" s="2"/>
      <c r="I35" s="2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34"/>
      <c r="Y35" s="134"/>
      <c r="Z35" s="134"/>
      <c r="AA35" s="134"/>
      <c r="AB35" s="134"/>
      <c r="AC35" s="134">
        <v>64305</v>
      </c>
      <c r="AD35" s="134">
        <v>65604</v>
      </c>
      <c r="AE35" s="134">
        <v>68899</v>
      </c>
      <c r="AF35" s="134">
        <v>67863</v>
      </c>
      <c r="AG35" s="71">
        <v>58338</v>
      </c>
      <c r="AH35" s="134">
        <v>96141</v>
      </c>
      <c r="AI35" s="134">
        <v>140883</v>
      </c>
      <c r="AJ35" s="134">
        <v>158971</v>
      </c>
      <c r="AK35" s="134">
        <v>156800</v>
      </c>
      <c r="AL35" s="71">
        <v>159949</v>
      </c>
      <c r="AM35" s="71">
        <v>164575</v>
      </c>
      <c r="AN35" s="71">
        <v>180574</v>
      </c>
      <c r="AO35" s="71">
        <v>167602</v>
      </c>
      <c r="AP35" s="71">
        <v>166114</v>
      </c>
      <c r="AQ35" s="71">
        <v>175382.7</v>
      </c>
      <c r="AR35" s="134">
        <v>168715</v>
      </c>
      <c r="AS35" s="134">
        <v>465774</v>
      </c>
      <c r="AT35" s="185">
        <v>520972</v>
      </c>
      <c r="AU35" s="71">
        <v>498598</v>
      </c>
      <c r="AV35" s="71">
        <v>495845.8</v>
      </c>
      <c r="AW35" s="125">
        <v>468175</v>
      </c>
      <c r="AX35" s="178">
        <v>447146</v>
      </c>
      <c r="AY35" s="178">
        <v>444421</v>
      </c>
      <c r="AZ35" s="178">
        <v>442471</v>
      </c>
      <c r="BA35" s="178">
        <v>445556.69</v>
      </c>
      <c r="BB35" s="243">
        <v>439789</v>
      </c>
      <c r="BC35" s="370">
        <v>456456</v>
      </c>
    </row>
    <row r="36" spans="2:55">
      <c r="B36" s="2" t="s">
        <v>72</v>
      </c>
      <c r="C36" s="2"/>
      <c r="D36" s="2"/>
      <c r="E36" s="2"/>
      <c r="F36" s="2"/>
      <c r="G36" s="2"/>
      <c r="H36" s="2"/>
      <c r="I36" s="2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34"/>
      <c r="Y36" s="134"/>
      <c r="Z36" s="134"/>
      <c r="AA36" s="134"/>
      <c r="AB36" s="134"/>
      <c r="AC36" s="134">
        <v>1235245</v>
      </c>
      <c r="AD36" s="134">
        <v>1494594</v>
      </c>
      <c r="AE36" s="134">
        <v>1416217</v>
      </c>
      <c r="AF36" s="134">
        <v>1373083</v>
      </c>
      <c r="AG36" s="71">
        <v>1847149.7</v>
      </c>
      <c r="AH36" s="134">
        <v>1581785</v>
      </c>
      <c r="AI36" s="134">
        <v>1795772</v>
      </c>
      <c r="AJ36" s="134">
        <v>1772149</v>
      </c>
      <c r="AK36" s="134">
        <v>1873996</v>
      </c>
      <c r="AL36" s="71">
        <v>2227005.87</v>
      </c>
      <c r="AM36" s="134">
        <v>3152104</v>
      </c>
      <c r="AN36" s="134">
        <v>2149013</v>
      </c>
      <c r="AO36" s="134">
        <v>1957172</v>
      </c>
      <c r="AP36" s="134">
        <v>2099178</v>
      </c>
      <c r="AQ36" s="71">
        <v>2454998.5890000002</v>
      </c>
      <c r="AR36" s="134">
        <v>2630953</v>
      </c>
      <c r="AS36" s="134">
        <v>3238131</v>
      </c>
      <c r="AT36" s="185">
        <v>3595401.5589999999</v>
      </c>
      <c r="AU36" s="71">
        <v>3406272.66</v>
      </c>
      <c r="AV36" s="71">
        <v>5593403</v>
      </c>
      <c r="AW36" s="125">
        <v>3573914</v>
      </c>
      <c r="AX36" s="177">
        <v>4436482</v>
      </c>
      <c r="AY36" s="177">
        <v>5619955</v>
      </c>
      <c r="AZ36" s="177">
        <v>4642123</v>
      </c>
      <c r="BA36" s="178">
        <v>4919623.6500000004</v>
      </c>
      <c r="BB36" s="243">
        <v>4800055</v>
      </c>
      <c r="BC36" s="370">
        <v>5937888</v>
      </c>
    </row>
    <row r="37" spans="2:55">
      <c r="B37" s="2" t="s">
        <v>73</v>
      </c>
      <c r="C37" s="2"/>
      <c r="D37" s="2"/>
      <c r="E37" s="2"/>
      <c r="F37" s="2"/>
      <c r="G37" s="2"/>
      <c r="H37" s="2"/>
      <c r="I37" s="2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34"/>
      <c r="Y37" s="134"/>
      <c r="Z37" s="134"/>
      <c r="AA37" s="134"/>
      <c r="AB37" s="134"/>
      <c r="AC37" s="134">
        <v>2121180</v>
      </c>
      <c r="AD37" s="134">
        <v>2333591</v>
      </c>
      <c r="AE37" s="134">
        <v>4616469.58</v>
      </c>
      <c r="AF37" s="134">
        <v>4024667</v>
      </c>
      <c r="AG37" s="71">
        <v>4656011.79</v>
      </c>
      <c r="AH37" s="134">
        <v>4430450</v>
      </c>
      <c r="AI37" s="134">
        <v>3374212</v>
      </c>
      <c r="AJ37" s="134">
        <v>2841679</v>
      </c>
      <c r="AK37" s="134">
        <v>2895869</v>
      </c>
      <c r="AL37" s="71">
        <v>2927453.8969999999</v>
      </c>
      <c r="AM37" s="134">
        <v>2875205</v>
      </c>
      <c r="AN37" s="134">
        <v>3171285</v>
      </c>
      <c r="AO37" s="134">
        <v>3012966</v>
      </c>
      <c r="AP37" s="134">
        <v>3151967</v>
      </c>
      <c r="AQ37" s="71">
        <v>3210303</v>
      </c>
      <c r="AR37" s="134">
        <v>2927992</v>
      </c>
      <c r="AS37" s="134">
        <v>3686133</v>
      </c>
      <c r="AT37" s="185">
        <v>3478064</v>
      </c>
      <c r="AU37" s="71">
        <v>3826998</v>
      </c>
      <c r="AV37" s="71">
        <v>4187239</v>
      </c>
      <c r="AW37" s="125">
        <v>4703686.8600000003</v>
      </c>
      <c r="AX37" s="177">
        <v>5284942</v>
      </c>
      <c r="AY37" s="177">
        <v>4881394.8</v>
      </c>
      <c r="AZ37" s="177">
        <v>4667391</v>
      </c>
      <c r="BA37" s="178">
        <v>4774591.8459999999</v>
      </c>
      <c r="BB37" s="243">
        <v>4976723</v>
      </c>
      <c r="BC37" s="370">
        <v>5155882</v>
      </c>
    </row>
    <row r="38" spans="2:55">
      <c r="B38" s="2" t="s">
        <v>74</v>
      </c>
      <c r="C38" s="2"/>
      <c r="D38" s="2"/>
      <c r="E38" s="2"/>
      <c r="F38" s="2"/>
      <c r="G38" s="2"/>
      <c r="H38" s="2"/>
      <c r="I38" s="2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34"/>
      <c r="Y38" s="134"/>
      <c r="Z38" s="134"/>
      <c r="AA38" s="134"/>
      <c r="AB38" s="134"/>
      <c r="AC38" s="134">
        <v>234833</v>
      </c>
      <c r="AD38" s="134">
        <v>506816</v>
      </c>
      <c r="AE38" s="134">
        <v>771962</v>
      </c>
      <c r="AF38" s="134">
        <v>475964</v>
      </c>
      <c r="AG38" s="71">
        <v>433215</v>
      </c>
      <c r="AH38" s="134">
        <v>139684</v>
      </c>
      <c r="AI38" s="134">
        <v>231673</v>
      </c>
      <c r="AJ38" s="134">
        <v>181011</v>
      </c>
      <c r="AK38" s="134">
        <v>262938</v>
      </c>
      <c r="AL38" s="71">
        <v>126266.9</v>
      </c>
      <c r="AM38" s="134">
        <v>233639</v>
      </c>
      <c r="AN38" s="134">
        <v>387118</v>
      </c>
      <c r="AO38" s="134">
        <v>19425</v>
      </c>
      <c r="AP38" s="134">
        <v>19377</v>
      </c>
      <c r="AQ38" s="71">
        <v>50481.885999999999</v>
      </c>
      <c r="AR38" s="134">
        <v>191478</v>
      </c>
      <c r="AS38" s="134">
        <v>17497</v>
      </c>
      <c r="AT38" s="71">
        <v>60453.7</v>
      </c>
      <c r="AU38" s="71">
        <v>83434</v>
      </c>
      <c r="AV38" s="71">
        <v>80601</v>
      </c>
      <c r="AW38" s="125">
        <v>61056.678999999996</v>
      </c>
      <c r="AX38" s="177">
        <v>115370</v>
      </c>
      <c r="AY38" s="177">
        <v>107798</v>
      </c>
      <c r="AZ38" s="177">
        <v>10018</v>
      </c>
      <c r="BA38" s="178">
        <v>70546.884000000005</v>
      </c>
      <c r="BB38" s="243">
        <v>14996</v>
      </c>
      <c r="BC38" s="370">
        <v>24533</v>
      </c>
    </row>
    <row r="39" spans="2:55">
      <c r="B39" s="2" t="s">
        <v>75</v>
      </c>
      <c r="C39" s="2"/>
      <c r="D39" s="2"/>
      <c r="E39" s="2"/>
      <c r="F39" s="2"/>
      <c r="G39" s="2"/>
      <c r="H39" s="2"/>
      <c r="I39" s="2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34"/>
      <c r="Y39" s="134"/>
      <c r="Z39" s="134"/>
      <c r="AA39" s="134"/>
      <c r="AB39" s="134"/>
      <c r="AC39" s="134">
        <v>204522</v>
      </c>
      <c r="AD39" s="134">
        <v>174414</v>
      </c>
      <c r="AE39" s="134">
        <v>294428</v>
      </c>
      <c r="AF39" s="134">
        <v>68162</v>
      </c>
      <c r="AG39" s="71">
        <v>350556.88</v>
      </c>
      <c r="AH39" s="134">
        <v>267245</v>
      </c>
      <c r="AI39" s="134">
        <v>110600</v>
      </c>
      <c r="AJ39" s="134">
        <v>296994</v>
      </c>
      <c r="AK39" s="134">
        <v>116854</v>
      </c>
      <c r="AL39" s="71">
        <v>247384.55</v>
      </c>
      <c r="AM39" s="134"/>
      <c r="AN39" s="134"/>
      <c r="AO39" s="134"/>
      <c r="AP39" s="134"/>
      <c r="AQ39" s="71">
        <v>88734.75</v>
      </c>
      <c r="AR39" s="209"/>
      <c r="AS39" s="209"/>
      <c r="AT39" s="71">
        <v>181993</v>
      </c>
      <c r="AU39" s="71">
        <v>166333.98800000001</v>
      </c>
      <c r="AV39" s="71">
        <v>133063.6</v>
      </c>
      <c r="AW39" s="125">
        <v>140599</v>
      </c>
      <c r="AX39" s="177">
        <v>104744</v>
      </c>
      <c r="AY39" s="177">
        <v>55612.800000000003</v>
      </c>
      <c r="AZ39" s="177">
        <v>12214.5</v>
      </c>
      <c r="BA39" s="178">
        <v>324339.96999999997</v>
      </c>
      <c r="BB39" s="243">
        <v>6490</v>
      </c>
      <c r="BC39" s="370">
        <v>3221</v>
      </c>
    </row>
    <row r="40" spans="2:55">
      <c r="B40" s="2" t="s">
        <v>76</v>
      </c>
      <c r="C40" s="2"/>
      <c r="D40" s="2"/>
      <c r="E40" s="2"/>
      <c r="F40" s="2"/>
      <c r="G40" s="2"/>
      <c r="H40" s="2"/>
      <c r="I40" s="2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34"/>
      <c r="Y40" s="134"/>
      <c r="Z40" s="134"/>
      <c r="AA40" s="134"/>
      <c r="AB40" s="134"/>
      <c r="AC40" s="134">
        <v>61364</v>
      </c>
      <c r="AD40" s="134">
        <v>53879</v>
      </c>
      <c r="AE40" s="134">
        <v>16355</v>
      </c>
      <c r="AF40" s="134">
        <v>4953897</v>
      </c>
      <c r="AG40" s="71">
        <v>1686048</v>
      </c>
      <c r="AH40" s="134">
        <v>2176605</v>
      </c>
      <c r="AI40" s="134">
        <v>1546176</v>
      </c>
      <c r="AJ40" s="134">
        <v>1403524</v>
      </c>
      <c r="AK40" s="134">
        <f t="shared" ref="AK40:AO40" si="18">AK41+AK42</f>
        <v>154004</v>
      </c>
      <c r="AL40" s="71">
        <v>810460.59</v>
      </c>
      <c r="AM40" s="134">
        <f t="shared" si="18"/>
        <v>1336175</v>
      </c>
      <c r="AN40" s="134">
        <f t="shared" si="18"/>
        <v>964541</v>
      </c>
      <c r="AO40" s="134">
        <f t="shared" si="18"/>
        <v>92971</v>
      </c>
      <c r="AP40" s="134">
        <f>AP41+AP42</f>
        <v>80680</v>
      </c>
      <c r="AQ40" s="71">
        <v>178156.89</v>
      </c>
      <c r="AR40" s="134">
        <f>AR41+AR42</f>
        <v>51138</v>
      </c>
      <c r="AS40" s="134">
        <f>AS41+AS42</f>
        <v>641800.98</v>
      </c>
      <c r="AT40" s="71">
        <v>942600.8</v>
      </c>
      <c r="AU40" s="71">
        <v>838150</v>
      </c>
      <c r="AV40" s="71">
        <v>1287257</v>
      </c>
      <c r="AW40" s="125">
        <v>1100808.8</v>
      </c>
      <c r="AX40" s="177">
        <v>2155482</v>
      </c>
      <c r="AY40" s="177">
        <v>2389102.9</v>
      </c>
      <c r="AZ40" s="177">
        <v>1517329.568</v>
      </c>
      <c r="BA40" s="178">
        <v>1268576</v>
      </c>
      <c r="BB40" s="243">
        <v>531853</v>
      </c>
      <c r="BC40" s="370">
        <v>583254</v>
      </c>
    </row>
    <row r="41" spans="2:55">
      <c r="B41" s="2"/>
      <c r="C41" s="2" t="s">
        <v>77</v>
      </c>
      <c r="D41" s="2"/>
      <c r="E41" s="2"/>
      <c r="F41" s="2"/>
      <c r="G41" s="2"/>
      <c r="H41" s="2"/>
      <c r="I41" s="2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34"/>
      <c r="Y41" s="134"/>
      <c r="Z41" s="134"/>
      <c r="AA41" s="134"/>
      <c r="AB41" s="134"/>
      <c r="AC41" s="134">
        <v>2712</v>
      </c>
      <c r="AD41" s="134">
        <v>0</v>
      </c>
      <c r="AE41" s="134">
        <v>6253</v>
      </c>
      <c r="AF41" s="134">
        <v>8343</v>
      </c>
      <c r="AG41" s="71">
        <v>0</v>
      </c>
      <c r="AH41" s="134">
        <v>0</v>
      </c>
      <c r="AI41" s="134">
        <v>33476</v>
      </c>
      <c r="AJ41" s="134">
        <v>46894</v>
      </c>
      <c r="AK41" s="134">
        <v>3057</v>
      </c>
      <c r="AL41" s="71">
        <v>6430.59</v>
      </c>
      <c r="AM41" s="134">
        <v>21909</v>
      </c>
      <c r="AN41" s="134">
        <v>58048</v>
      </c>
      <c r="AO41" s="134">
        <v>4318</v>
      </c>
      <c r="AP41" s="134">
        <v>27</v>
      </c>
      <c r="AQ41" s="71">
        <v>3014.89</v>
      </c>
      <c r="AR41" s="134">
        <v>2</v>
      </c>
      <c r="AS41" s="134">
        <v>0.98</v>
      </c>
      <c r="AT41" s="71">
        <v>0.8</v>
      </c>
      <c r="AU41" s="71">
        <v>0</v>
      </c>
      <c r="AV41" s="71">
        <v>0</v>
      </c>
      <c r="AW41" s="125">
        <v>2782</v>
      </c>
      <c r="AX41" s="177">
        <v>10949</v>
      </c>
      <c r="AY41" s="177">
        <v>3086</v>
      </c>
      <c r="AZ41" s="177">
        <v>17499.5</v>
      </c>
      <c r="BA41" s="178">
        <v>3719.35</v>
      </c>
      <c r="BB41" s="249">
        <v>0</v>
      </c>
      <c r="BC41" s="370">
        <v>0</v>
      </c>
    </row>
    <row r="42" spans="2:55">
      <c r="B42" s="2"/>
      <c r="C42" s="2" t="s">
        <v>78</v>
      </c>
      <c r="D42" s="2"/>
      <c r="E42" s="2"/>
      <c r="F42" s="2"/>
      <c r="G42" s="2"/>
      <c r="H42" s="2"/>
      <c r="I42" s="2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34"/>
      <c r="Y42" s="134"/>
      <c r="Z42" s="134"/>
      <c r="AA42" s="134"/>
      <c r="AB42" s="134"/>
      <c r="AC42" s="134">
        <v>58652</v>
      </c>
      <c r="AD42" s="134">
        <v>53879</v>
      </c>
      <c r="AE42" s="134">
        <v>10102</v>
      </c>
      <c r="AF42" s="134">
        <v>4945554</v>
      </c>
      <c r="AG42" s="71">
        <v>1686048</v>
      </c>
      <c r="AH42" s="134">
        <v>2176605</v>
      </c>
      <c r="AI42" s="134">
        <v>1512700</v>
      </c>
      <c r="AJ42" s="134">
        <v>1356630</v>
      </c>
      <c r="AK42" s="134">
        <v>150947</v>
      </c>
      <c r="AL42" s="71">
        <v>804030</v>
      </c>
      <c r="AM42" s="134">
        <v>1314266</v>
      </c>
      <c r="AN42" s="134">
        <v>906493</v>
      </c>
      <c r="AO42" s="134">
        <v>88653</v>
      </c>
      <c r="AP42" s="134">
        <v>80653</v>
      </c>
      <c r="AQ42" s="71">
        <v>175142</v>
      </c>
      <c r="AR42" s="134">
        <v>51136</v>
      </c>
      <c r="AS42" s="134">
        <v>641800</v>
      </c>
      <c r="AT42" s="71">
        <v>942600</v>
      </c>
      <c r="AU42" s="71">
        <v>838150</v>
      </c>
      <c r="AV42" s="71">
        <v>1287587</v>
      </c>
      <c r="AW42" s="125">
        <v>1098027</v>
      </c>
      <c r="AX42" s="177">
        <v>2144533</v>
      </c>
      <c r="AY42" s="177">
        <v>2386017</v>
      </c>
      <c r="AZ42" s="177">
        <v>1499830</v>
      </c>
      <c r="BA42" s="178">
        <v>1264856</v>
      </c>
      <c r="BB42" s="243">
        <v>531853</v>
      </c>
      <c r="BC42" s="370">
        <v>583254</v>
      </c>
    </row>
    <row r="43" spans="2:55">
      <c r="B43" s="2" t="s">
        <v>79</v>
      </c>
      <c r="C43" s="2"/>
      <c r="D43" s="2"/>
      <c r="E43" s="2"/>
      <c r="F43" s="2"/>
      <c r="G43" s="2"/>
      <c r="H43" s="2"/>
      <c r="I43" s="2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34"/>
      <c r="Y43" s="134"/>
      <c r="Z43" s="134"/>
      <c r="AA43" s="134"/>
      <c r="AB43" s="134"/>
      <c r="AC43" s="134">
        <v>564103</v>
      </c>
      <c r="AD43" s="134">
        <v>770313</v>
      </c>
      <c r="AE43" s="134">
        <v>1115510</v>
      </c>
      <c r="AF43" s="134">
        <v>712069</v>
      </c>
      <c r="AG43" s="71">
        <v>891448.9</v>
      </c>
      <c r="AH43" s="134">
        <v>680552</v>
      </c>
      <c r="AI43" s="134">
        <v>631972</v>
      </c>
      <c r="AJ43" s="134">
        <v>621445</v>
      </c>
      <c r="AK43" s="134">
        <v>232595</v>
      </c>
      <c r="AL43" s="71">
        <v>14870</v>
      </c>
      <c r="AM43" s="134">
        <v>322308</v>
      </c>
      <c r="AN43" s="134">
        <v>120970</v>
      </c>
      <c r="AO43" s="134">
        <v>200331</v>
      </c>
      <c r="AP43" s="134">
        <v>319762</v>
      </c>
      <c r="AQ43" s="71">
        <v>248482</v>
      </c>
      <c r="AR43" s="134">
        <v>706680</v>
      </c>
      <c r="AS43" s="134">
        <v>1019290</v>
      </c>
      <c r="AT43" s="71">
        <v>957763.85900000005</v>
      </c>
      <c r="AU43" s="71">
        <v>1812999</v>
      </c>
      <c r="AV43" s="71">
        <v>1232131.8</v>
      </c>
      <c r="AW43" s="125">
        <v>2844746</v>
      </c>
      <c r="AX43" s="177">
        <v>1580371</v>
      </c>
      <c r="AY43" s="177">
        <v>1176710</v>
      </c>
      <c r="AZ43" s="177">
        <v>1306516.3400000001</v>
      </c>
      <c r="BA43" s="178">
        <v>1424808</v>
      </c>
      <c r="BB43" s="243">
        <v>360000</v>
      </c>
      <c r="BC43" s="370">
        <v>270000</v>
      </c>
    </row>
    <row r="44" spans="2:55">
      <c r="B44" s="2" t="s">
        <v>80</v>
      </c>
      <c r="C44" s="2"/>
      <c r="D44" s="2"/>
      <c r="E44" s="2"/>
      <c r="F44" s="2"/>
      <c r="G44" s="2"/>
      <c r="H44" s="2"/>
      <c r="I44" s="2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34"/>
      <c r="Y44" s="134"/>
      <c r="Z44" s="134"/>
      <c r="AA44" s="134"/>
      <c r="AB44" s="134"/>
      <c r="AC44" s="134">
        <v>1290350</v>
      </c>
      <c r="AD44" s="134">
        <v>1491909</v>
      </c>
      <c r="AE44" s="134">
        <v>1362330</v>
      </c>
      <c r="AF44" s="134">
        <v>1120198</v>
      </c>
      <c r="AG44" s="71">
        <v>910248.5</v>
      </c>
      <c r="AH44" s="134">
        <v>927651</v>
      </c>
      <c r="AI44" s="134">
        <v>749579</v>
      </c>
      <c r="AJ44" s="134">
        <v>652934</v>
      </c>
      <c r="AK44" s="134">
        <v>536396</v>
      </c>
      <c r="AL44" s="71">
        <v>430767</v>
      </c>
      <c r="AM44" s="134"/>
      <c r="AN44" s="134"/>
      <c r="AO44" s="134"/>
      <c r="AP44" s="134"/>
      <c r="AQ44" s="71">
        <v>383588</v>
      </c>
      <c r="AR44" s="134"/>
      <c r="AS44" s="134"/>
      <c r="AT44" s="71">
        <v>333740.74900000001</v>
      </c>
      <c r="AU44" s="71">
        <v>327080</v>
      </c>
      <c r="AV44" s="71">
        <v>49035.9</v>
      </c>
      <c r="AW44" s="125">
        <v>373613</v>
      </c>
      <c r="AX44" s="177">
        <v>284230</v>
      </c>
      <c r="AY44" s="177">
        <v>461733</v>
      </c>
      <c r="AZ44" s="177">
        <v>524765.68000000005</v>
      </c>
      <c r="BA44" s="178">
        <v>602350</v>
      </c>
      <c r="BB44" s="243">
        <v>226245</v>
      </c>
      <c r="BC44" s="370">
        <v>270409</v>
      </c>
    </row>
    <row r="45" spans="2:55">
      <c r="B45" s="2"/>
      <c r="C45" s="2" t="s">
        <v>81</v>
      </c>
      <c r="D45" s="2"/>
      <c r="E45" s="2"/>
      <c r="F45" s="2"/>
      <c r="G45" s="2"/>
      <c r="H45" s="2"/>
      <c r="I45" s="2"/>
      <c r="J45" s="14"/>
      <c r="K45" s="15"/>
      <c r="L45" s="15"/>
      <c r="M45" s="1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34"/>
      <c r="Y45" s="134"/>
      <c r="Z45" s="134"/>
      <c r="AA45" s="134"/>
      <c r="AB45" s="134"/>
      <c r="AC45" s="134">
        <v>1076936</v>
      </c>
      <c r="AD45" s="134">
        <v>1214845</v>
      </c>
      <c r="AE45" s="134">
        <v>1056736</v>
      </c>
      <c r="AF45" s="134">
        <v>868600</v>
      </c>
      <c r="AG45" s="71">
        <v>618600</v>
      </c>
      <c r="AH45" s="134">
        <v>438600</v>
      </c>
      <c r="AI45" s="134">
        <v>358600</v>
      </c>
      <c r="AJ45" s="134">
        <v>300350</v>
      </c>
      <c r="AK45" s="134">
        <v>173225</v>
      </c>
      <c r="AL45" s="71">
        <v>100000</v>
      </c>
      <c r="AM45" s="134"/>
      <c r="AN45" s="134"/>
      <c r="AO45" s="134"/>
      <c r="AP45" s="134"/>
      <c r="AQ45" s="71">
        <v>30000</v>
      </c>
      <c r="AR45" s="134"/>
      <c r="AS45" s="134"/>
      <c r="AT45" s="71"/>
      <c r="AU45" s="71"/>
      <c r="AV45" s="178">
        <v>15000</v>
      </c>
      <c r="AW45" s="125"/>
      <c r="AX45" s="177">
        <v>10000</v>
      </c>
      <c r="AY45" s="177">
        <v>10000</v>
      </c>
      <c r="AZ45" s="177">
        <v>30000</v>
      </c>
      <c r="BA45" s="178">
        <v>20000</v>
      </c>
      <c r="BB45" s="243">
        <v>10000</v>
      </c>
      <c r="BC45" s="370">
        <v>10000</v>
      </c>
    </row>
    <row r="46" spans="2:55">
      <c r="B46" s="2" t="s">
        <v>82</v>
      </c>
      <c r="C46" s="2"/>
      <c r="D46" s="2"/>
      <c r="E46" s="2"/>
      <c r="F46" s="2"/>
      <c r="G46" s="2"/>
      <c r="H46" s="2"/>
      <c r="I46" s="2"/>
      <c r="J46" s="14"/>
      <c r="K46" s="15"/>
      <c r="L46" s="15"/>
      <c r="M46" s="15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34"/>
      <c r="Y46" s="134"/>
      <c r="Z46" s="134"/>
      <c r="AA46" s="134"/>
      <c r="AB46" s="134"/>
      <c r="AC46" s="134">
        <v>2219000</v>
      </c>
      <c r="AD46" s="134">
        <v>2124700</v>
      </c>
      <c r="AE46" s="134">
        <v>2019600</v>
      </c>
      <c r="AF46" s="134">
        <v>2738200</v>
      </c>
      <c r="AG46" s="71">
        <v>1734000</v>
      </c>
      <c r="AH46" s="134">
        <v>2657100</v>
      </c>
      <c r="AI46" s="134">
        <v>2665100</v>
      </c>
      <c r="AJ46" s="134">
        <v>3274000</v>
      </c>
      <c r="AK46" s="134">
        <v>3168600</v>
      </c>
      <c r="AL46" s="71">
        <v>2211700</v>
      </c>
      <c r="AM46" s="134"/>
      <c r="AN46" s="134"/>
      <c r="AO46" s="134"/>
      <c r="AP46" s="134"/>
      <c r="AQ46" s="71">
        <v>3382600</v>
      </c>
      <c r="AR46" s="134"/>
      <c r="AS46" s="134"/>
      <c r="AT46" s="71">
        <v>2988100</v>
      </c>
      <c r="AU46" s="71">
        <v>2527800</v>
      </c>
      <c r="AV46" s="71">
        <v>2610800</v>
      </c>
      <c r="AW46" s="125">
        <v>2971800</v>
      </c>
      <c r="AX46" s="177">
        <v>2570800</v>
      </c>
      <c r="AY46" s="177">
        <v>4774200</v>
      </c>
      <c r="AZ46" s="177">
        <v>1627000</v>
      </c>
      <c r="BA46" s="178">
        <v>2466600</v>
      </c>
      <c r="BB46" s="243">
        <v>918200</v>
      </c>
      <c r="BC46" s="370">
        <v>462900</v>
      </c>
    </row>
    <row r="47" spans="2:55">
      <c r="B47" s="2" t="s">
        <v>88</v>
      </c>
      <c r="C47" s="2" t="s">
        <v>130</v>
      </c>
      <c r="D47" s="2"/>
      <c r="E47" s="2"/>
      <c r="F47" s="2"/>
      <c r="G47" s="2"/>
      <c r="H47" s="2"/>
      <c r="I47" s="2"/>
      <c r="J47" s="14"/>
      <c r="K47" s="15"/>
      <c r="L47" s="15"/>
      <c r="M47" s="15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34"/>
      <c r="Y47" s="134"/>
      <c r="Z47" s="134"/>
      <c r="AA47" s="134"/>
      <c r="AB47" s="134"/>
      <c r="AC47" s="134">
        <v>346000</v>
      </c>
      <c r="AD47" s="134"/>
      <c r="AE47" s="134"/>
      <c r="AF47" s="134"/>
      <c r="AG47" s="71">
        <v>200000</v>
      </c>
      <c r="AH47" s="163">
        <v>0</v>
      </c>
      <c r="AI47" s="134">
        <v>0</v>
      </c>
      <c r="AJ47" s="134">
        <v>325000</v>
      </c>
      <c r="AK47" s="134">
        <v>830400</v>
      </c>
      <c r="AL47" s="71">
        <v>28700</v>
      </c>
      <c r="AM47" s="134">
        <v>19000</v>
      </c>
      <c r="AN47" s="134">
        <v>12800</v>
      </c>
      <c r="AO47" s="134">
        <v>39000</v>
      </c>
      <c r="AP47" s="71">
        <v>0</v>
      </c>
      <c r="AQ47" s="71">
        <v>0</v>
      </c>
      <c r="AR47" s="134">
        <v>26600</v>
      </c>
      <c r="AS47" s="134">
        <v>52300</v>
      </c>
      <c r="AT47" s="71">
        <v>0</v>
      </c>
      <c r="AU47" s="71">
        <v>0</v>
      </c>
      <c r="AV47" s="71">
        <v>0</v>
      </c>
      <c r="AW47" s="71">
        <v>0</v>
      </c>
      <c r="AX47" s="177">
        <v>0</v>
      </c>
      <c r="AY47" s="177">
        <v>2791200</v>
      </c>
      <c r="AZ47" s="177">
        <v>0</v>
      </c>
      <c r="BA47" s="1">
        <v>0</v>
      </c>
      <c r="BB47" s="372"/>
      <c r="BC47" s="372"/>
    </row>
    <row r="48" spans="2:55">
      <c r="B48" s="2"/>
      <c r="C48" s="2" t="s">
        <v>131</v>
      </c>
      <c r="D48" s="2"/>
      <c r="E48" s="2"/>
      <c r="F48" s="2"/>
      <c r="G48" s="2"/>
      <c r="H48" s="2"/>
      <c r="I48" s="2"/>
      <c r="J48" s="14"/>
      <c r="K48" s="15"/>
      <c r="L48" s="15"/>
      <c r="M48" s="15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34"/>
      <c r="Y48" s="134"/>
      <c r="Z48" s="134"/>
      <c r="AA48" s="134"/>
      <c r="AB48" s="134"/>
      <c r="AC48" s="134"/>
      <c r="AD48" s="134"/>
      <c r="AE48" s="134"/>
      <c r="AF48" s="134">
        <v>1004800</v>
      </c>
      <c r="AG48" s="71">
        <v>313400</v>
      </c>
      <c r="AH48" s="163"/>
      <c r="AI48" s="134">
        <v>0</v>
      </c>
      <c r="AJ48" s="134">
        <v>35000</v>
      </c>
      <c r="AK48" s="134">
        <v>178500</v>
      </c>
      <c r="AL48" s="71">
        <v>248500</v>
      </c>
      <c r="AM48" s="134">
        <v>0</v>
      </c>
      <c r="AN48" s="134">
        <v>147000</v>
      </c>
      <c r="AO48" s="134">
        <v>6000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125">
        <v>26300</v>
      </c>
      <c r="AX48" s="177">
        <v>0</v>
      </c>
      <c r="AY48" s="177">
        <v>99700</v>
      </c>
      <c r="AZ48" s="177">
        <v>118500</v>
      </c>
      <c r="BA48" s="178">
        <v>646100</v>
      </c>
      <c r="BB48" s="243">
        <v>0</v>
      </c>
      <c r="BC48" s="243">
        <v>45600</v>
      </c>
    </row>
    <row r="49" spans="1:61">
      <c r="B49" s="2"/>
      <c r="C49" s="2" t="s">
        <v>132</v>
      </c>
      <c r="D49" s="2"/>
      <c r="E49" s="2"/>
      <c r="F49" s="2"/>
      <c r="G49" s="2"/>
      <c r="H49" s="2"/>
      <c r="I49" s="2"/>
      <c r="J49" s="14"/>
      <c r="K49" s="15"/>
      <c r="L49" s="15"/>
      <c r="M49" s="1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34"/>
      <c r="Y49" s="134"/>
      <c r="Z49" s="134"/>
      <c r="AA49" s="134"/>
      <c r="AB49" s="134"/>
      <c r="AC49" s="134">
        <v>23700</v>
      </c>
      <c r="AD49" s="134">
        <v>38100</v>
      </c>
      <c r="AE49" s="134">
        <v>31400</v>
      </c>
      <c r="AF49" s="134">
        <v>21300</v>
      </c>
      <c r="AG49" s="1">
        <v>20600</v>
      </c>
      <c r="AH49" s="163">
        <v>307800</v>
      </c>
      <c r="AI49" s="134">
        <v>19100</v>
      </c>
      <c r="AJ49" s="134">
        <v>10700</v>
      </c>
      <c r="AK49" s="134">
        <v>501000</v>
      </c>
      <c r="AL49" s="71">
        <v>0</v>
      </c>
      <c r="AM49" s="134">
        <v>0</v>
      </c>
      <c r="AN49" s="134">
        <v>0</v>
      </c>
      <c r="AO49" s="134">
        <v>0</v>
      </c>
      <c r="AP49" s="134">
        <v>17600</v>
      </c>
      <c r="AQ49" s="71">
        <v>11700</v>
      </c>
      <c r="AR49" s="71">
        <v>0</v>
      </c>
      <c r="AS49" s="71">
        <v>0</v>
      </c>
      <c r="AT49" s="71">
        <v>346200</v>
      </c>
      <c r="AU49" s="71">
        <v>0</v>
      </c>
      <c r="AV49" s="71">
        <v>0</v>
      </c>
      <c r="AW49" s="71">
        <v>0</v>
      </c>
      <c r="AX49" s="177">
        <v>0</v>
      </c>
      <c r="AY49" s="177">
        <v>0</v>
      </c>
      <c r="AZ49" s="177">
        <v>0</v>
      </c>
      <c r="BA49" s="1">
        <v>0</v>
      </c>
      <c r="BB49" s="372"/>
      <c r="BC49" s="372"/>
    </row>
    <row r="50" spans="1:61">
      <c r="B50" s="2"/>
      <c r="C50" s="2" t="s">
        <v>639</v>
      </c>
      <c r="D50" s="2"/>
      <c r="E50" s="2"/>
      <c r="F50" s="2"/>
      <c r="G50" s="2"/>
      <c r="H50" s="2"/>
      <c r="I50" s="2"/>
      <c r="J50" s="14"/>
      <c r="K50" s="15"/>
      <c r="L50" s="15"/>
      <c r="M50" s="1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34"/>
      <c r="Y50" s="134"/>
      <c r="Z50" s="134"/>
      <c r="AA50" s="134"/>
      <c r="AB50" s="134"/>
      <c r="AC50" s="134">
        <v>343000</v>
      </c>
      <c r="AD50" s="134"/>
      <c r="AE50" s="134">
        <v>850000</v>
      </c>
      <c r="AF50" s="134"/>
      <c r="AH50" s="163"/>
      <c r="AI50" s="134"/>
      <c r="AJ50" s="134"/>
      <c r="AK50" s="134"/>
      <c r="AL50" s="71"/>
      <c r="AM50" s="134"/>
      <c r="AN50" s="134"/>
      <c r="AO50" s="134"/>
      <c r="AP50" s="134"/>
      <c r="AQ50" s="71"/>
      <c r="AR50" s="71"/>
      <c r="AS50" s="71"/>
      <c r="AT50" s="71"/>
      <c r="AU50" s="71"/>
      <c r="AV50" s="71"/>
      <c r="AW50" s="71"/>
      <c r="AX50" s="177">
        <v>0</v>
      </c>
      <c r="AY50" s="177">
        <v>0</v>
      </c>
      <c r="AZ50" s="177">
        <v>0</v>
      </c>
      <c r="BA50" s="1">
        <v>0</v>
      </c>
      <c r="BB50" s="372"/>
      <c r="BC50" s="372"/>
    </row>
    <row r="51" spans="1:61">
      <c r="B51" s="2"/>
      <c r="C51" s="2" t="s">
        <v>133</v>
      </c>
      <c r="D51" s="2"/>
      <c r="E51" s="2"/>
      <c r="F51" s="2"/>
      <c r="G51" s="2"/>
      <c r="H51" s="2"/>
      <c r="I51" s="2"/>
      <c r="J51" s="14"/>
      <c r="K51" s="15"/>
      <c r="L51" s="15"/>
      <c r="M51" s="1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34"/>
      <c r="Y51" s="134"/>
      <c r="Z51" s="134"/>
      <c r="AA51" s="134"/>
      <c r="AB51" s="134"/>
      <c r="AC51" s="134">
        <v>407400</v>
      </c>
      <c r="AD51" s="134">
        <v>466600</v>
      </c>
      <c r="AE51" s="134">
        <v>566400</v>
      </c>
      <c r="AF51" s="134">
        <v>1119800</v>
      </c>
      <c r="AG51" s="71">
        <v>946000</v>
      </c>
      <c r="AH51" s="163">
        <v>549100</v>
      </c>
      <c r="AI51" s="134">
        <v>762000</v>
      </c>
      <c r="AJ51" s="134">
        <v>1032100</v>
      </c>
      <c r="AK51" s="134">
        <v>906000</v>
      </c>
      <c r="AL51" s="71">
        <v>1098800</v>
      </c>
      <c r="AM51" s="134">
        <v>888200</v>
      </c>
      <c r="AN51" s="134">
        <v>712300</v>
      </c>
      <c r="AO51" s="134">
        <v>839000</v>
      </c>
      <c r="AP51" s="134">
        <v>375400</v>
      </c>
      <c r="AQ51" s="71">
        <v>630000</v>
      </c>
      <c r="AR51" s="134">
        <v>491500</v>
      </c>
      <c r="AS51" s="134">
        <v>1808600</v>
      </c>
      <c r="AT51" s="71">
        <v>1028000</v>
      </c>
      <c r="AU51" s="71">
        <v>1019000</v>
      </c>
      <c r="AV51" s="71">
        <v>1146000</v>
      </c>
      <c r="AW51" s="125">
        <v>1605300</v>
      </c>
      <c r="AX51" s="177">
        <v>1070800</v>
      </c>
      <c r="AY51" s="177">
        <v>962900</v>
      </c>
      <c r="AZ51" s="177">
        <v>808100</v>
      </c>
      <c r="BA51" s="178">
        <v>669500</v>
      </c>
      <c r="BB51" s="243">
        <v>242100</v>
      </c>
      <c r="BC51" s="243">
        <v>224300</v>
      </c>
    </row>
    <row r="52" spans="1:61">
      <c r="B52" s="2"/>
      <c r="C52" s="2" t="s">
        <v>134</v>
      </c>
      <c r="D52" s="2"/>
      <c r="E52" s="2"/>
      <c r="F52" s="2"/>
      <c r="G52" s="2"/>
      <c r="H52" s="2"/>
      <c r="I52" s="2"/>
      <c r="J52" s="14"/>
      <c r="K52" s="15"/>
      <c r="L52" s="15"/>
      <c r="M52" s="15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34"/>
      <c r="Y52" s="134"/>
      <c r="Z52" s="134"/>
      <c r="AA52" s="134"/>
      <c r="AB52" s="134"/>
      <c r="AC52" s="134">
        <v>25300</v>
      </c>
      <c r="AD52" s="134">
        <v>42700</v>
      </c>
      <c r="AE52" s="134"/>
      <c r="AF52" s="134">
        <v>46300</v>
      </c>
      <c r="AG52" s="71"/>
      <c r="AH52" s="163">
        <v>64100</v>
      </c>
      <c r="AI52" s="134"/>
      <c r="AJ52" s="134"/>
      <c r="AK52" s="134">
        <v>5000</v>
      </c>
      <c r="AL52" s="71">
        <v>0</v>
      </c>
      <c r="AM52" s="134"/>
      <c r="AN52" s="134">
        <v>11000</v>
      </c>
      <c r="AO52" s="134"/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60800</v>
      </c>
      <c r="AW52" s="125">
        <v>40200</v>
      </c>
      <c r="AX52" s="177">
        <v>0</v>
      </c>
      <c r="AY52" s="177">
        <v>0</v>
      </c>
      <c r="AZ52" s="177">
        <v>0</v>
      </c>
      <c r="BA52" s="1">
        <v>0</v>
      </c>
      <c r="BB52" s="1">
        <v>0</v>
      </c>
      <c r="BC52" s="243">
        <v>193000</v>
      </c>
    </row>
    <row r="53" spans="1:61">
      <c r="B53" s="4"/>
      <c r="C53" s="2" t="s">
        <v>135</v>
      </c>
      <c r="D53" s="2"/>
      <c r="E53" s="2"/>
      <c r="F53" s="2"/>
      <c r="G53" s="2"/>
      <c r="H53" s="2"/>
      <c r="I53" s="2"/>
      <c r="J53" s="14"/>
      <c r="K53" s="15"/>
      <c r="L53" s="15"/>
      <c r="M53" s="1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34"/>
      <c r="Y53" s="134"/>
      <c r="Z53" s="134"/>
      <c r="AA53" s="134"/>
      <c r="AB53" s="134"/>
      <c r="AC53" s="134">
        <v>1073600</v>
      </c>
      <c r="AD53" s="134">
        <v>805300</v>
      </c>
      <c r="AE53" s="134">
        <v>571800</v>
      </c>
      <c r="AF53" s="134">
        <v>546000</v>
      </c>
      <c r="AG53" s="71">
        <v>254000</v>
      </c>
      <c r="AH53" s="163">
        <v>0</v>
      </c>
      <c r="AI53" s="134">
        <v>406900</v>
      </c>
      <c r="AJ53" s="134">
        <v>139400</v>
      </c>
      <c r="AK53" s="134">
        <v>115300</v>
      </c>
      <c r="AL53" s="71">
        <v>47400</v>
      </c>
      <c r="AM53" s="134">
        <v>42200</v>
      </c>
      <c r="AN53" s="134">
        <v>157900</v>
      </c>
      <c r="AO53" s="134">
        <v>857700</v>
      </c>
      <c r="AP53" s="134">
        <v>321994</v>
      </c>
      <c r="AQ53" s="71">
        <v>733700</v>
      </c>
      <c r="AR53" s="134">
        <v>0</v>
      </c>
      <c r="AS53" s="134">
        <v>336700</v>
      </c>
      <c r="AT53" s="71">
        <v>372000</v>
      </c>
      <c r="AU53" s="71">
        <v>558800</v>
      </c>
      <c r="AV53" s="125">
        <v>504000</v>
      </c>
      <c r="AW53" s="21"/>
      <c r="AX53" s="177">
        <v>0</v>
      </c>
      <c r="AY53" s="177">
        <v>30400</v>
      </c>
      <c r="AZ53" s="177">
        <v>66600</v>
      </c>
      <c r="BA53" s="178">
        <v>518000</v>
      </c>
      <c r="BB53" s="243">
        <v>86100</v>
      </c>
      <c r="BC53" s="243">
        <v>0</v>
      </c>
    </row>
    <row r="54" spans="1:61">
      <c r="B54" s="21"/>
      <c r="C54" s="2" t="s">
        <v>83</v>
      </c>
      <c r="D54" s="2"/>
      <c r="E54" s="2"/>
      <c r="F54" s="2"/>
      <c r="G54" s="2"/>
      <c r="H54" s="2"/>
      <c r="I54" s="2"/>
      <c r="J54" s="16"/>
      <c r="K54" s="17"/>
      <c r="L54" s="17"/>
      <c r="M54" s="1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7"/>
      <c r="Y54" s="141"/>
      <c r="Z54" s="137"/>
      <c r="AA54" s="137"/>
      <c r="AB54" s="137"/>
      <c r="AC54" s="137"/>
      <c r="AD54" s="137"/>
      <c r="AE54" s="137"/>
      <c r="AF54" s="137"/>
      <c r="AG54" s="72"/>
      <c r="AH54" s="142">
        <v>1736100</v>
      </c>
      <c r="AI54" s="134">
        <v>1477100</v>
      </c>
      <c r="AJ54" s="134">
        <v>1731800</v>
      </c>
      <c r="AK54" s="137"/>
      <c r="AL54" s="71">
        <v>788300</v>
      </c>
      <c r="AM54" s="134">
        <v>266100</v>
      </c>
      <c r="AN54" s="134">
        <v>307400</v>
      </c>
      <c r="AO54" s="134">
        <v>309800</v>
      </c>
      <c r="AP54" s="134">
        <v>314000</v>
      </c>
      <c r="AQ54" s="71">
        <v>316500</v>
      </c>
      <c r="AR54" s="134">
        <v>3553900</v>
      </c>
      <c r="AS54" s="134">
        <v>309000</v>
      </c>
      <c r="AT54" s="71">
        <v>241900</v>
      </c>
      <c r="AU54" s="72"/>
      <c r="AV54" s="72"/>
      <c r="AW54" s="203"/>
      <c r="AX54" s="138"/>
      <c r="AY54" s="138"/>
      <c r="AZ54" s="138"/>
      <c r="BA54" s="203"/>
      <c r="BB54" s="138"/>
      <c r="BC54" s="138"/>
    </row>
    <row r="55" spans="1:61">
      <c r="B55" s="2"/>
      <c r="C55" s="2" t="s">
        <v>84</v>
      </c>
      <c r="D55" s="2"/>
      <c r="E55" s="2"/>
      <c r="F55" s="2"/>
      <c r="G55" s="2"/>
      <c r="H55" s="2"/>
      <c r="I55" s="2"/>
      <c r="J55" s="16"/>
      <c r="K55" s="17"/>
      <c r="L55" s="17"/>
      <c r="M55" s="1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7"/>
      <c r="Y55" s="137"/>
      <c r="Z55" s="137"/>
      <c r="AA55" s="137"/>
      <c r="AB55" s="137"/>
      <c r="AC55" s="137"/>
      <c r="AD55" s="137"/>
      <c r="AE55" s="137"/>
      <c r="AF55" s="137"/>
      <c r="AG55" s="72"/>
      <c r="AH55" s="137"/>
      <c r="AI55" s="137"/>
      <c r="AJ55" s="137"/>
      <c r="AK55" s="134">
        <v>632400</v>
      </c>
      <c r="AL55" s="72"/>
      <c r="AM55" s="137"/>
      <c r="AN55" s="137"/>
      <c r="AO55" s="137"/>
      <c r="AP55" s="137"/>
      <c r="AQ55" s="72"/>
      <c r="AR55" s="137"/>
      <c r="AS55" s="141"/>
      <c r="AT55" s="179"/>
      <c r="AU55" s="72"/>
      <c r="AV55" s="72"/>
      <c r="AW55" s="203"/>
      <c r="AX55" s="138"/>
      <c r="AY55" s="138"/>
      <c r="AZ55" s="138"/>
      <c r="BA55" s="203"/>
      <c r="BB55" s="138"/>
      <c r="BC55" s="138"/>
    </row>
    <row r="56" spans="1:61">
      <c r="B56" s="2"/>
      <c r="C56" s="2" t="s">
        <v>85</v>
      </c>
      <c r="D56" s="2"/>
      <c r="E56" s="2"/>
      <c r="F56" s="2"/>
      <c r="G56" s="2"/>
      <c r="H56" s="2"/>
      <c r="I56" s="2"/>
      <c r="J56" s="16"/>
      <c r="K56" s="17"/>
      <c r="L56" s="17"/>
      <c r="M56" s="1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7"/>
      <c r="Y56" s="137"/>
      <c r="Z56" s="137"/>
      <c r="AA56" s="137"/>
      <c r="AB56" s="137"/>
      <c r="AC56" s="137"/>
      <c r="AD56" s="137"/>
      <c r="AE56" s="137"/>
      <c r="AF56" s="137"/>
      <c r="AG56" s="72"/>
      <c r="AH56" s="137"/>
      <c r="AI56" s="137"/>
      <c r="AJ56" s="137"/>
      <c r="AK56" s="137"/>
      <c r="AL56" s="72"/>
      <c r="AM56" s="137"/>
      <c r="AN56" s="137"/>
      <c r="AO56" s="134">
        <v>476500</v>
      </c>
      <c r="AP56" s="134">
        <v>1001200</v>
      </c>
      <c r="AQ56" s="71">
        <v>1690700</v>
      </c>
      <c r="AR56" s="134">
        <v>1631100</v>
      </c>
      <c r="AS56" s="134">
        <v>1200000</v>
      </c>
      <c r="AT56" s="71">
        <v>1000000</v>
      </c>
      <c r="AU56" s="71">
        <v>950000</v>
      </c>
      <c r="AV56" s="189">
        <v>900000</v>
      </c>
      <c r="AW56" s="124">
        <v>1300000</v>
      </c>
      <c r="AX56" s="177">
        <v>1500000</v>
      </c>
      <c r="AY56" s="177">
        <v>890000</v>
      </c>
      <c r="AZ56" s="177">
        <v>633800</v>
      </c>
      <c r="BA56" s="178">
        <v>633000</v>
      </c>
      <c r="BB56" s="243">
        <v>590000</v>
      </c>
      <c r="BC56" s="243">
        <v>0</v>
      </c>
    </row>
    <row r="57" spans="1:61">
      <c r="B57" s="3"/>
      <c r="C57" s="32" t="s">
        <v>86</v>
      </c>
      <c r="D57" s="32"/>
      <c r="E57" s="32"/>
      <c r="F57" s="32"/>
      <c r="G57" s="32"/>
      <c r="H57" s="32"/>
      <c r="I57" s="32"/>
      <c r="J57" s="19"/>
      <c r="K57" s="20"/>
      <c r="L57" s="20"/>
      <c r="M57" s="20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42"/>
      <c r="Y57" s="137"/>
      <c r="Z57" s="137"/>
      <c r="AA57" s="137"/>
      <c r="AB57" s="137"/>
      <c r="AC57" s="137"/>
      <c r="AD57" s="137"/>
      <c r="AE57" s="137"/>
      <c r="AF57" s="137"/>
      <c r="AG57" s="72"/>
      <c r="AH57" s="72"/>
      <c r="AI57" s="72"/>
      <c r="AJ57" s="72"/>
      <c r="AK57" s="142"/>
      <c r="AL57" s="84"/>
      <c r="AM57" s="142">
        <v>0</v>
      </c>
      <c r="AN57" s="142">
        <v>0</v>
      </c>
      <c r="AO57" s="137"/>
      <c r="AP57" s="137"/>
      <c r="AQ57" s="72"/>
      <c r="AR57" s="137"/>
      <c r="AS57" s="137"/>
      <c r="AT57" s="72"/>
      <c r="AU57" s="72"/>
      <c r="AV57" s="198"/>
      <c r="AW57" s="204"/>
      <c r="AX57" s="144"/>
      <c r="AY57" s="144"/>
      <c r="AZ57" s="144"/>
      <c r="BA57" s="204"/>
      <c r="BB57" s="144"/>
      <c r="BC57" s="144"/>
    </row>
    <row r="58" spans="1:61">
      <c r="A58" s="178"/>
      <c r="B58" s="178" t="s">
        <v>103</v>
      </c>
      <c r="C58" s="178"/>
      <c r="D58" s="219"/>
      <c r="E58" s="85"/>
      <c r="F58" s="85"/>
      <c r="G58" s="85"/>
      <c r="H58" s="85"/>
      <c r="I58" s="85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>
        <v>25387988</v>
      </c>
      <c r="AD58" s="178">
        <v>27489686</v>
      </c>
      <c r="AE58" s="178">
        <v>31763281.5</v>
      </c>
      <c r="AF58" s="178">
        <v>35135279</v>
      </c>
      <c r="AG58" s="82">
        <v>32437204</v>
      </c>
      <c r="AH58" s="178">
        <v>31723110</v>
      </c>
      <c r="AI58" s="178">
        <v>30746236</v>
      </c>
      <c r="AJ58" s="178">
        <v>31013411</v>
      </c>
      <c r="AK58" s="178">
        <v>30818003</v>
      </c>
      <c r="AL58" s="178">
        <v>30557516.899999999</v>
      </c>
      <c r="AM58" s="178">
        <v>32409540</v>
      </c>
      <c r="AN58" s="178">
        <v>31151821</v>
      </c>
      <c r="AO58" s="178">
        <v>30986789</v>
      </c>
      <c r="AP58" s="178">
        <v>29835736</v>
      </c>
      <c r="AQ58" s="178">
        <v>30592718.666000001</v>
      </c>
      <c r="AR58" s="178">
        <v>33018918.772999998</v>
      </c>
      <c r="AS58" s="178">
        <v>34305212.598999999</v>
      </c>
      <c r="AT58" s="178">
        <v>34842574.869999997</v>
      </c>
      <c r="AU58" s="178">
        <v>35343216</v>
      </c>
      <c r="AV58" s="178">
        <v>35851863.700000003</v>
      </c>
      <c r="AW58" s="178">
        <f>SUM(AW59:AW90)-AW61-AW66-AW69-AW74-AW81-AW87</f>
        <v>37231624.839999996</v>
      </c>
      <c r="AX58" s="178">
        <f>SUM(AX59:AX90)-AX61-AX66-AX69-AX74-AX81-AX87</f>
        <v>36220156</v>
      </c>
      <c r="AY58" s="178">
        <v>41555510</v>
      </c>
      <c r="AZ58" s="178">
        <v>36488138.631999999</v>
      </c>
      <c r="BA58" s="178">
        <v>38025564</v>
      </c>
      <c r="BB58" s="177">
        <v>35150000</v>
      </c>
      <c r="BC58" s="243">
        <v>37340000</v>
      </c>
      <c r="BD58" s="243" t="s">
        <v>700</v>
      </c>
      <c r="BE58" s="178"/>
      <c r="BF58" s="178"/>
      <c r="BG58" s="178"/>
      <c r="BH58" s="178"/>
      <c r="BI58" s="178"/>
    </row>
    <row r="59" spans="1:61">
      <c r="B59" s="2" t="s">
        <v>104</v>
      </c>
      <c r="C59" s="2"/>
      <c r="D59" s="2"/>
      <c r="E59" s="2"/>
      <c r="F59" s="2"/>
      <c r="G59" s="2"/>
      <c r="H59" s="2"/>
      <c r="I59" s="2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45"/>
      <c r="Y59" s="134"/>
      <c r="Z59" s="134"/>
      <c r="AA59" s="134"/>
      <c r="AB59" s="134"/>
      <c r="AC59" s="134">
        <v>310413</v>
      </c>
      <c r="AD59" s="134">
        <v>331760</v>
      </c>
      <c r="AE59" s="134">
        <v>381177</v>
      </c>
      <c r="AF59" s="134">
        <v>380798</v>
      </c>
      <c r="AG59" s="71">
        <v>391418.6</v>
      </c>
      <c r="AH59" s="134">
        <v>412581</v>
      </c>
      <c r="AI59" s="134">
        <v>389376</v>
      </c>
      <c r="AJ59" s="134">
        <v>385987</v>
      </c>
      <c r="AK59" s="134">
        <v>375391</v>
      </c>
      <c r="AL59" s="71">
        <v>357972</v>
      </c>
      <c r="AM59" s="134">
        <v>357725</v>
      </c>
      <c r="AN59" s="134">
        <v>337552</v>
      </c>
      <c r="AO59" s="134">
        <v>332074</v>
      </c>
      <c r="AP59" s="134">
        <v>336576</v>
      </c>
      <c r="AQ59" s="71">
        <v>327771</v>
      </c>
      <c r="AR59" s="71">
        <v>329277</v>
      </c>
      <c r="AS59" s="71">
        <v>332728</v>
      </c>
      <c r="AT59" s="71">
        <v>334419.46000000002</v>
      </c>
      <c r="AU59" s="71">
        <v>345489</v>
      </c>
      <c r="AV59" s="71">
        <v>347300</v>
      </c>
      <c r="AW59" s="125">
        <v>341826.97</v>
      </c>
      <c r="AX59" s="177">
        <v>334181</v>
      </c>
      <c r="AY59" s="177">
        <v>429863.8</v>
      </c>
      <c r="AZ59" s="177">
        <v>371415.96500000003</v>
      </c>
      <c r="BA59" s="365">
        <v>369696</v>
      </c>
      <c r="BB59" s="243">
        <v>384111</v>
      </c>
      <c r="BC59" s="243">
        <v>403000</v>
      </c>
    </row>
    <row r="60" spans="1:61">
      <c r="B60" s="2" t="s">
        <v>105</v>
      </c>
      <c r="C60" s="2"/>
      <c r="D60" s="2"/>
      <c r="E60" s="2"/>
      <c r="F60" s="2"/>
      <c r="G60" s="2"/>
      <c r="H60" s="2"/>
      <c r="I60" s="2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45"/>
      <c r="Y60" s="134"/>
      <c r="Z60" s="134"/>
      <c r="AA60" s="134"/>
      <c r="AB60" s="134"/>
      <c r="AC60" s="134">
        <v>4426583</v>
      </c>
      <c r="AD60" s="134">
        <v>4946924</v>
      </c>
      <c r="AE60" s="134">
        <v>4685401</v>
      </c>
      <c r="AF60" s="134">
        <v>8525452</v>
      </c>
      <c r="AG60" s="71">
        <v>5918082.9000000004</v>
      </c>
      <c r="AH60" s="134">
        <v>5529034</v>
      </c>
      <c r="AI60" s="134">
        <v>5428100</v>
      </c>
      <c r="AJ60" s="134">
        <v>5388104</v>
      </c>
      <c r="AK60" s="134">
        <v>4720336</v>
      </c>
      <c r="AL60" s="71">
        <v>4471303</v>
      </c>
      <c r="AM60" s="134">
        <v>5034155</v>
      </c>
      <c r="AN60" s="134">
        <v>5938072</v>
      </c>
      <c r="AO60" s="134">
        <v>4964676</v>
      </c>
      <c r="AP60" s="134">
        <v>4837305</v>
      </c>
      <c r="AQ60" s="71">
        <v>4815220</v>
      </c>
      <c r="AR60" s="71">
        <v>4885494</v>
      </c>
      <c r="AS60" s="71">
        <v>5379184</v>
      </c>
      <c r="AT60" s="71">
        <v>6024468</v>
      </c>
      <c r="AU60" s="71">
        <v>5901458</v>
      </c>
      <c r="AV60" s="71">
        <v>5280505</v>
      </c>
      <c r="AW60" s="125">
        <v>6783228</v>
      </c>
      <c r="AX60" s="177">
        <v>6170640</v>
      </c>
      <c r="AY60" s="177">
        <v>9467368</v>
      </c>
      <c r="AZ60" s="177">
        <v>4427714.5</v>
      </c>
      <c r="BA60" s="365">
        <v>4703128</v>
      </c>
      <c r="BB60" s="243">
        <v>3399227</v>
      </c>
      <c r="BC60" s="243">
        <v>3383994</v>
      </c>
    </row>
    <row r="61" spans="1:61">
      <c r="B61" s="2" t="s">
        <v>106</v>
      </c>
      <c r="C61" s="2"/>
      <c r="D61" s="2"/>
      <c r="E61" s="2"/>
      <c r="F61" s="2"/>
      <c r="G61" s="2"/>
      <c r="H61" s="2"/>
      <c r="I61" s="2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45"/>
      <c r="Y61" s="134"/>
      <c r="Z61" s="134"/>
      <c r="AA61" s="134"/>
      <c r="AB61" s="134"/>
      <c r="AC61" s="134">
        <v>6494485</v>
      </c>
      <c r="AD61" s="134">
        <v>6560038</v>
      </c>
      <c r="AE61" s="134">
        <v>6821414</v>
      </c>
      <c r="AF61" s="134">
        <v>8795285</v>
      </c>
      <c r="AG61" s="71">
        <v>8040520</v>
      </c>
      <c r="AH61" s="134">
        <v>8170975</v>
      </c>
      <c r="AI61" s="134">
        <v>8456506</v>
      </c>
      <c r="AJ61" s="134">
        <v>9040667</v>
      </c>
      <c r="AK61" s="134">
        <v>9175983</v>
      </c>
      <c r="AL61" s="71">
        <v>9574366.8000000007</v>
      </c>
      <c r="AM61" s="134">
        <v>10576258</v>
      </c>
      <c r="AN61" s="134">
        <v>9256403</v>
      </c>
      <c r="AO61" s="134">
        <v>8939813</v>
      </c>
      <c r="AP61" s="134">
        <v>9121441</v>
      </c>
      <c r="AQ61" s="71">
        <v>9752347</v>
      </c>
      <c r="AR61" s="71">
        <v>10042019</v>
      </c>
      <c r="AS61" s="71">
        <v>10558336</v>
      </c>
      <c r="AT61" s="71">
        <v>10352322</v>
      </c>
      <c r="AU61" s="71">
        <v>10734130</v>
      </c>
      <c r="AV61" s="71">
        <v>10992138.699999999</v>
      </c>
      <c r="AW61" s="125">
        <v>12066729</v>
      </c>
      <c r="AX61" s="177">
        <v>13861092</v>
      </c>
      <c r="AY61" s="177">
        <v>14685795.699999999</v>
      </c>
      <c r="AZ61" s="177">
        <v>14943716.767999999</v>
      </c>
      <c r="BA61" s="365">
        <v>16543586</v>
      </c>
      <c r="BB61" s="243">
        <v>15771109</v>
      </c>
      <c r="BC61" s="243">
        <v>17288641</v>
      </c>
    </row>
    <row r="62" spans="1:61">
      <c r="B62" s="2"/>
      <c r="C62" s="2" t="s">
        <v>107</v>
      </c>
      <c r="D62" s="2"/>
      <c r="E62" s="2"/>
      <c r="F62" s="2"/>
      <c r="G62" s="2"/>
      <c r="H62" s="2"/>
      <c r="I62" s="2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45"/>
      <c r="Y62" s="146"/>
      <c r="Z62" s="146"/>
      <c r="AA62" s="146"/>
      <c r="AB62" s="146"/>
      <c r="AC62" s="146">
        <v>3012015</v>
      </c>
      <c r="AD62" s="146">
        <v>2873834</v>
      </c>
      <c r="AE62" s="146">
        <v>2962588</v>
      </c>
      <c r="AF62" s="146">
        <v>4985678</v>
      </c>
      <c r="AG62" s="80">
        <v>4194466.79</v>
      </c>
      <c r="AH62" s="146">
        <v>4132678</v>
      </c>
      <c r="AI62" s="146">
        <v>4352848</v>
      </c>
      <c r="AJ62" s="146">
        <v>4678079</v>
      </c>
      <c r="AK62" s="146">
        <v>4837577</v>
      </c>
      <c r="AL62" s="80">
        <v>5211730.9989999998</v>
      </c>
      <c r="AM62" s="146">
        <v>5979164</v>
      </c>
      <c r="AN62" s="146">
        <v>4435763</v>
      </c>
      <c r="AO62" s="146">
        <v>4282161</v>
      </c>
      <c r="AP62" s="146">
        <v>4213526</v>
      </c>
      <c r="AQ62" s="80">
        <v>4465851.96</v>
      </c>
      <c r="AR62" s="71">
        <v>4497633</v>
      </c>
      <c r="AS62" s="71">
        <v>4793459</v>
      </c>
      <c r="AT62" s="80">
        <v>4509044</v>
      </c>
      <c r="AU62" s="71">
        <v>4634280.9000000004</v>
      </c>
      <c r="AV62" s="71">
        <v>4757209</v>
      </c>
      <c r="AW62" s="125">
        <v>5276291</v>
      </c>
      <c r="AX62" s="177">
        <v>5560852</v>
      </c>
      <c r="AY62" s="177">
        <v>5672518.75</v>
      </c>
      <c r="AZ62" s="177">
        <v>6107646</v>
      </c>
      <c r="BA62" s="365">
        <v>6499898.7300000004</v>
      </c>
      <c r="BB62" s="243">
        <v>6361261</v>
      </c>
      <c r="BC62" s="243">
        <v>6877887</v>
      </c>
    </row>
    <row r="63" spans="1:61">
      <c r="B63" s="2"/>
      <c r="C63" s="2" t="s">
        <v>108</v>
      </c>
      <c r="D63" s="2"/>
      <c r="E63" s="2"/>
      <c r="F63" s="2"/>
      <c r="G63" s="2"/>
      <c r="H63" s="2"/>
      <c r="I63" s="2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45"/>
      <c r="Y63" s="146"/>
      <c r="Z63" s="146"/>
      <c r="AA63" s="146"/>
      <c r="AB63" s="146"/>
      <c r="AC63" s="146">
        <v>2313858</v>
      </c>
      <c r="AD63" s="146">
        <v>2600703</v>
      </c>
      <c r="AE63" s="146">
        <v>2801857</v>
      </c>
      <c r="AF63" s="146">
        <v>2814671</v>
      </c>
      <c r="AG63" s="80">
        <v>2842678</v>
      </c>
      <c r="AH63" s="146">
        <v>2978343</v>
      </c>
      <c r="AI63" s="146">
        <v>3027265</v>
      </c>
      <c r="AJ63" s="146">
        <v>3196688</v>
      </c>
      <c r="AK63" s="146">
        <v>3147480</v>
      </c>
      <c r="AL63" s="80">
        <v>3135945.8</v>
      </c>
      <c r="AM63" s="146">
        <v>3374369</v>
      </c>
      <c r="AN63" s="146">
        <v>3472947</v>
      </c>
      <c r="AO63" s="146">
        <v>3206258</v>
      </c>
      <c r="AP63" s="146">
        <v>3285118</v>
      </c>
      <c r="AQ63" s="80">
        <v>3396962</v>
      </c>
      <c r="AR63" s="71">
        <v>3458259</v>
      </c>
      <c r="AS63" s="71">
        <v>3497285</v>
      </c>
      <c r="AT63" s="80">
        <v>3620680</v>
      </c>
      <c r="AU63" s="71">
        <v>3850213.6</v>
      </c>
      <c r="AV63" s="71">
        <v>4017718</v>
      </c>
      <c r="AW63" s="123">
        <v>4404822</v>
      </c>
      <c r="AX63" s="177">
        <v>5686299</v>
      </c>
      <c r="AY63" s="177">
        <v>6093789</v>
      </c>
      <c r="AZ63" s="177">
        <v>5727250</v>
      </c>
      <c r="BA63" s="365">
        <v>6792709</v>
      </c>
      <c r="BB63" s="243">
        <v>6209427</v>
      </c>
      <c r="BC63" s="243">
        <v>7192238</v>
      </c>
    </row>
    <row r="64" spans="1:61">
      <c r="B64" s="2"/>
      <c r="C64" s="2" t="s">
        <v>109</v>
      </c>
      <c r="D64" s="2"/>
      <c r="E64" s="2"/>
      <c r="F64" s="2"/>
      <c r="G64" s="2"/>
      <c r="H64" s="2"/>
      <c r="I64" s="2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45"/>
      <c r="Y64" s="146"/>
      <c r="Z64" s="146"/>
      <c r="AA64" s="146"/>
      <c r="AB64" s="146"/>
      <c r="AC64" s="146">
        <v>1106620</v>
      </c>
      <c r="AD64" s="146">
        <v>1018244</v>
      </c>
      <c r="AE64" s="146">
        <v>985615</v>
      </c>
      <c r="AF64" s="146">
        <v>918599</v>
      </c>
      <c r="AG64" s="80">
        <v>921583</v>
      </c>
      <c r="AH64" s="146">
        <v>972600</v>
      </c>
      <c r="AI64" s="146">
        <v>983720</v>
      </c>
      <c r="AJ64" s="146">
        <v>1014803</v>
      </c>
      <c r="AK64" s="146">
        <v>1095033</v>
      </c>
      <c r="AL64" s="80">
        <v>1135664.8</v>
      </c>
      <c r="AM64" s="146">
        <v>1142447</v>
      </c>
      <c r="AN64" s="146">
        <v>1262767</v>
      </c>
      <c r="AO64" s="146">
        <v>1376485</v>
      </c>
      <c r="AP64" s="146">
        <v>1574150</v>
      </c>
      <c r="AQ64" s="80">
        <v>1850120</v>
      </c>
      <c r="AR64" s="71">
        <v>2042121</v>
      </c>
      <c r="AS64" s="71">
        <v>2226132</v>
      </c>
      <c r="AT64" s="80">
        <v>2183276.5</v>
      </c>
      <c r="AU64" s="71">
        <v>2209693.7999999998</v>
      </c>
      <c r="AV64" s="71">
        <v>2180392</v>
      </c>
      <c r="AW64" s="125">
        <v>2350163</v>
      </c>
      <c r="AX64" s="177">
        <v>2578962</v>
      </c>
      <c r="AY64" s="177">
        <v>2884086</v>
      </c>
      <c r="AZ64" s="177">
        <v>3077798</v>
      </c>
      <c r="BA64" s="365">
        <v>3224227.77</v>
      </c>
      <c r="BB64" s="243">
        <v>3169576</v>
      </c>
      <c r="BC64" s="243">
        <v>3187868</v>
      </c>
    </row>
    <row r="65" spans="2:55">
      <c r="B65" s="2"/>
      <c r="C65" s="2" t="s">
        <v>510</v>
      </c>
      <c r="D65" s="2"/>
      <c r="E65" s="2"/>
      <c r="F65" s="2"/>
      <c r="G65" s="2"/>
      <c r="H65" s="2"/>
      <c r="I65" s="2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5"/>
      <c r="Y65" s="146"/>
      <c r="Z65" s="146"/>
      <c r="AA65" s="146"/>
      <c r="AB65" s="146"/>
      <c r="AC65" s="146">
        <v>61992</v>
      </c>
      <c r="AD65" s="146">
        <v>67257</v>
      </c>
      <c r="AE65" s="146">
        <v>71353</v>
      </c>
      <c r="AF65" s="146">
        <v>76337</v>
      </c>
      <c r="AG65" s="80">
        <v>81791.899999999994</v>
      </c>
      <c r="AH65" s="146">
        <v>87354</v>
      </c>
      <c r="AI65" s="146">
        <v>92672</v>
      </c>
      <c r="AJ65" s="146">
        <v>151096</v>
      </c>
      <c r="AK65" s="146">
        <v>98893</v>
      </c>
      <c r="AL65" s="80">
        <v>91025</v>
      </c>
      <c r="AM65" s="146">
        <v>80278</v>
      </c>
      <c r="AN65" s="146">
        <v>84925</v>
      </c>
      <c r="AO65" s="146">
        <v>73910</v>
      </c>
      <c r="AP65" s="146">
        <v>48645</v>
      </c>
      <c r="AQ65" s="80">
        <v>39413</v>
      </c>
      <c r="AR65" s="71">
        <v>44015</v>
      </c>
      <c r="AS65" s="71">
        <v>41460</v>
      </c>
      <c r="AT65" s="80">
        <v>39322</v>
      </c>
      <c r="AU65" s="71">
        <v>39942</v>
      </c>
      <c r="AV65" s="71">
        <v>36818.97</v>
      </c>
      <c r="AW65" s="125">
        <v>35453</v>
      </c>
      <c r="AX65" s="177">
        <v>34978</v>
      </c>
      <c r="AY65" s="177">
        <v>35401.595000000001</v>
      </c>
      <c r="AZ65" s="177">
        <v>31022</v>
      </c>
      <c r="BA65" s="365">
        <v>26750.554</v>
      </c>
      <c r="BB65" s="243">
        <v>30845</v>
      </c>
      <c r="BC65" s="243">
        <v>30648</v>
      </c>
    </row>
    <row r="66" spans="2:55">
      <c r="B66" s="2" t="s">
        <v>110</v>
      </c>
      <c r="C66" s="2"/>
      <c r="D66" s="2"/>
      <c r="E66" s="2"/>
      <c r="F66" s="2"/>
      <c r="G66" s="2"/>
      <c r="H66" s="2"/>
      <c r="I66" s="2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45"/>
      <c r="Y66" s="134"/>
      <c r="Z66" s="134"/>
      <c r="AA66" s="134"/>
      <c r="AB66" s="134"/>
      <c r="AC66" s="134">
        <v>1925695</v>
      </c>
      <c r="AD66" s="134">
        <v>2238796</v>
      </c>
      <c r="AE66" s="134">
        <v>2301624</v>
      </c>
      <c r="AF66" s="134">
        <v>2412614</v>
      </c>
      <c r="AG66" s="71">
        <v>2812845</v>
      </c>
      <c r="AH66" s="134">
        <v>3264285</v>
      </c>
      <c r="AI66" s="134">
        <v>2751817</v>
      </c>
      <c r="AJ66" s="134">
        <v>2849588</v>
      </c>
      <c r="AK66" s="134">
        <v>3549791</v>
      </c>
      <c r="AL66" s="71">
        <v>2933007</v>
      </c>
      <c r="AM66" s="134">
        <v>2962378</v>
      </c>
      <c r="AN66" s="134">
        <v>2879463</v>
      </c>
      <c r="AO66" s="134">
        <v>2874088</v>
      </c>
      <c r="AP66" s="134">
        <v>3006651</v>
      </c>
      <c r="AQ66" s="71">
        <v>2979935</v>
      </c>
      <c r="AR66" s="71">
        <v>2959108</v>
      </c>
      <c r="AS66" s="71">
        <v>3218323</v>
      </c>
      <c r="AT66" s="71">
        <v>4025723</v>
      </c>
      <c r="AU66" s="71">
        <v>3913042.9</v>
      </c>
      <c r="AV66" s="71">
        <v>3788904.9</v>
      </c>
      <c r="AW66" s="125">
        <v>3612680</v>
      </c>
      <c r="AX66" s="177">
        <v>3912256</v>
      </c>
      <c r="AY66" s="177">
        <v>4212804.8</v>
      </c>
      <c r="AZ66" s="177">
        <v>4490070.5</v>
      </c>
      <c r="BA66" s="365">
        <v>3887332</v>
      </c>
      <c r="BB66" s="243">
        <v>3641646</v>
      </c>
      <c r="BC66" s="243">
        <v>4022021</v>
      </c>
    </row>
    <row r="67" spans="2:55">
      <c r="B67" s="2"/>
      <c r="C67" s="2" t="s">
        <v>590</v>
      </c>
      <c r="D67" s="2"/>
      <c r="E67" s="2"/>
      <c r="F67" s="2"/>
      <c r="G67" s="2"/>
      <c r="H67" s="2"/>
      <c r="I67" s="2"/>
      <c r="J67" s="14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45"/>
      <c r="Y67" s="134"/>
      <c r="Z67" s="134"/>
      <c r="AA67" s="134"/>
      <c r="AB67" s="134"/>
      <c r="AC67" s="134">
        <v>498911</v>
      </c>
      <c r="AD67" s="134">
        <v>541635</v>
      </c>
      <c r="AE67" s="134">
        <v>584819</v>
      </c>
      <c r="AF67" s="134">
        <v>660054</v>
      </c>
      <c r="AG67" s="208">
        <v>688473</v>
      </c>
      <c r="AH67" s="134">
        <v>721508</v>
      </c>
      <c r="AI67" s="134">
        <v>797548</v>
      </c>
      <c r="AJ67" s="134">
        <v>824489</v>
      </c>
      <c r="AK67" s="134">
        <v>1588804</v>
      </c>
      <c r="AL67" s="71">
        <v>938006</v>
      </c>
      <c r="AM67" s="134">
        <v>950391</v>
      </c>
      <c r="AN67" s="134">
        <v>951534</v>
      </c>
      <c r="AO67" s="134">
        <v>932345</v>
      </c>
      <c r="AP67" s="134">
        <v>968472</v>
      </c>
      <c r="AQ67" s="71">
        <v>994487</v>
      </c>
      <c r="AR67" s="71">
        <v>999448</v>
      </c>
      <c r="AS67" s="71">
        <v>985153</v>
      </c>
      <c r="AT67" s="71">
        <v>1018656</v>
      </c>
      <c r="AU67" s="71">
        <v>961489</v>
      </c>
      <c r="AV67" s="71">
        <v>708887</v>
      </c>
      <c r="AW67" s="125">
        <v>779330</v>
      </c>
      <c r="AX67" s="177">
        <v>861834</v>
      </c>
      <c r="AY67" s="177">
        <v>973598</v>
      </c>
      <c r="AZ67" s="177">
        <v>921878</v>
      </c>
      <c r="BA67" s="365">
        <v>946549</v>
      </c>
      <c r="BB67" s="243">
        <v>908999</v>
      </c>
      <c r="BC67" s="243">
        <v>937430</v>
      </c>
    </row>
    <row r="68" spans="2:55">
      <c r="B68" s="2"/>
      <c r="C68" s="2" t="s">
        <v>589</v>
      </c>
      <c r="D68" s="2"/>
      <c r="E68" s="2"/>
      <c r="F68" s="2"/>
      <c r="G68" s="2"/>
      <c r="H68" s="2"/>
      <c r="I68" s="2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45"/>
      <c r="Y68" s="134"/>
      <c r="Z68" s="134"/>
      <c r="AA68" s="134"/>
      <c r="AB68" s="134"/>
      <c r="AC68" s="134">
        <v>1426784</v>
      </c>
      <c r="AD68" s="134">
        <v>1697162</v>
      </c>
      <c r="AE68" s="134">
        <v>1716804</v>
      </c>
      <c r="AF68" s="134">
        <v>1742560</v>
      </c>
      <c r="AG68" s="208">
        <v>2124372</v>
      </c>
      <c r="AH68" s="134">
        <v>2542777</v>
      </c>
      <c r="AI68" s="134">
        <v>1954270</v>
      </c>
      <c r="AJ68" s="134">
        <v>2025100</v>
      </c>
      <c r="AK68" s="134">
        <v>1960987</v>
      </c>
      <c r="AL68" s="71">
        <v>1995001</v>
      </c>
      <c r="AM68" s="134">
        <v>2011987</v>
      </c>
      <c r="AN68" s="134">
        <v>1927927</v>
      </c>
      <c r="AO68" s="134">
        <v>1941743</v>
      </c>
      <c r="AP68" s="134">
        <v>2038180</v>
      </c>
      <c r="AQ68" s="71">
        <v>1985448</v>
      </c>
      <c r="AR68" s="71">
        <v>1959659</v>
      </c>
      <c r="AS68" s="71">
        <v>2233170</v>
      </c>
      <c r="AT68" s="71">
        <v>3007067</v>
      </c>
      <c r="AU68" s="71">
        <v>2951553.5</v>
      </c>
      <c r="AV68" s="71">
        <v>3080018</v>
      </c>
      <c r="AW68" s="125">
        <v>2833350</v>
      </c>
      <c r="AX68" s="177">
        <v>3050423</v>
      </c>
      <c r="AY68" s="177">
        <v>3239206</v>
      </c>
      <c r="AZ68" s="177">
        <v>3568193</v>
      </c>
      <c r="BA68" s="365">
        <v>2940782.7</v>
      </c>
      <c r="BB68" s="243">
        <v>2732648</v>
      </c>
      <c r="BC68" s="243">
        <v>3084591</v>
      </c>
    </row>
    <row r="69" spans="2:55">
      <c r="B69" s="2" t="s">
        <v>111</v>
      </c>
      <c r="C69" s="2"/>
      <c r="D69" s="2"/>
      <c r="E69" s="2"/>
      <c r="F69" s="2"/>
      <c r="G69" s="2"/>
      <c r="H69" s="2"/>
      <c r="I69" s="2"/>
      <c r="J69" s="1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45"/>
      <c r="Y69" s="134"/>
      <c r="Z69" s="134"/>
      <c r="AA69" s="134"/>
      <c r="AB69" s="134"/>
      <c r="AC69" s="134">
        <v>5511</v>
      </c>
      <c r="AD69" s="134">
        <v>2768</v>
      </c>
      <c r="AE69" s="134">
        <v>5590</v>
      </c>
      <c r="AF69" s="134">
        <v>2857</v>
      </c>
      <c r="AG69" s="71">
        <v>4287.9799999999996</v>
      </c>
      <c r="AH69" s="134">
        <v>4313</v>
      </c>
      <c r="AI69" s="134">
        <v>8607.58</v>
      </c>
      <c r="AJ69" s="134">
        <v>9408</v>
      </c>
      <c r="AK69" s="134">
        <v>9759</v>
      </c>
      <c r="AL69" s="71">
        <v>14522</v>
      </c>
      <c r="AM69" s="134">
        <v>15041</v>
      </c>
      <c r="AN69" s="134">
        <v>15942</v>
      </c>
      <c r="AO69" s="134">
        <v>16219</v>
      </c>
      <c r="AP69" s="134">
        <v>16156</v>
      </c>
      <c r="AQ69" s="71">
        <v>15791</v>
      </c>
      <c r="AR69" s="71">
        <v>16390</v>
      </c>
      <c r="AS69" s="71">
        <v>15291</v>
      </c>
      <c r="AT69" s="71">
        <v>15469</v>
      </c>
      <c r="AU69" s="71">
        <v>15966</v>
      </c>
      <c r="AV69" s="71">
        <v>16555.7</v>
      </c>
      <c r="AW69" s="125">
        <v>89072.8</v>
      </c>
      <c r="AX69" s="177">
        <v>221996</v>
      </c>
      <c r="AY69" s="177">
        <v>271155.8</v>
      </c>
      <c r="AZ69" s="177">
        <v>186876.99100000001</v>
      </c>
      <c r="BA69" s="365">
        <v>106532</v>
      </c>
      <c r="BB69" s="243">
        <v>146902</v>
      </c>
      <c r="BC69" s="243">
        <v>14246</v>
      </c>
    </row>
    <row r="70" spans="2:55">
      <c r="B70" s="2"/>
      <c r="C70" s="2" t="s">
        <v>595</v>
      </c>
      <c r="D70" s="2"/>
      <c r="E70" s="2"/>
      <c r="F70" s="2"/>
      <c r="G70" s="2"/>
      <c r="H70" s="2"/>
      <c r="I70" s="2"/>
      <c r="J70" s="1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45"/>
      <c r="Y70" s="134"/>
      <c r="Z70" s="134"/>
      <c r="AA70" s="134"/>
      <c r="AB70" s="134"/>
      <c r="AC70" s="134">
        <v>1088</v>
      </c>
      <c r="AD70" s="134">
        <v>360</v>
      </c>
      <c r="AE70" s="21">
        <v>249</v>
      </c>
      <c r="AF70" s="134">
        <v>250</v>
      </c>
      <c r="AG70" s="208">
        <v>251</v>
      </c>
      <c r="AH70" s="134">
        <v>504</v>
      </c>
      <c r="AI70" s="134">
        <v>388</v>
      </c>
      <c r="AJ70" s="134">
        <v>252</v>
      </c>
      <c r="AK70" s="134">
        <v>252</v>
      </c>
      <c r="AL70" s="1">
        <v>252</v>
      </c>
      <c r="AM70" s="134">
        <v>252</v>
      </c>
      <c r="AN70" s="134">
        <v>232</v>
      </c>
      <c r="AO70" s="134">
        <v>232</v>
      </c>
      <c r="AP70" s="134">
        <v>0</v>
      </c>
      <c r="AQ70" s="71">
        <v>0</v>
      </c>
      <c r="AR70" s="71"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</v>
      </c>
      <c r="AX70" s="177">
        <v>0</v>
      </c>
      <c r="AY70" s="21">
        <v>0</v>
      </c>
      <c r="AZ70" s="21">
        <v>0</v>
      </c>
      <c r="BA70" s="365">
        <v>0</v>
      </c>
      <c r="BB70" s="250">
        <v>0</v>
      </c>
      <c r="BC70" s="243">
        <v>0</v>
      </c>
    </row>
    <row r="71" spans="2:55">
      <c r="B71" s="2"/>
      <c r="C71" s="2" t="s">
        <v>594</v>
      </c>
      <c r="D71" s="2"/>
      <c r="E71" s="2"/>
      <c r="F71" s="2"/>
      <c r="G71" s="2"/>
      <c r="H71" s="2"/>
      <c r="I71" s="2"/>
      <c r="J71" s="14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45"/>
      <c r="Y71" s="134"/>
      <c r="Z71" s="134"/>
      <c r="AA71" s="134"/>
      <c r="AB71" s="134"/>
      <c r="AC71" s="21">
        <v>4423</v>
      </c>
      <c r="AD71" s="134">
        <v>2409</v>
      </c>
      <c r="AE71" s="21">
        <v>5341</v>
      </c>
      <c r="AF71" s="134">
        <v>2606</v>
      </c>
      <c r="AG71" s="208">
        <v>4037</v>
      </c>
      <c r="AH71" s="134">
        <v>3808</v>
      </c>
      <c r="AI71" s="134">
        <v>8220</v>
      </c>
      <c r="AJ71" s="134">
        <v>9156</v>
      </c>
      <c r="AK71" s="134">
        <v>9507</v>
      </c>
      <c r="AL71" s="71">
        <v>14270</v>
      </c>
      <c r="AM71" s="134">
        <v>14789</v>
      </c>
      <c r="AN71" s="134">
        <v>15710</v>
      </c>
      <c r="AO71" s="134">
        <v>15987</v>
      </c>
      <c r="AP71" s="134">
        <v>16156</v>
      </c>
      <c r="AQ71" s="71">
        <v>15791</v>
      </c>
      <c r="AR71" s="71">
        <v>16390</v>
      </c>
      <c r="AS71" s="71">
        <v>15291</v>
      </c>
      <c r="AT71" s="71">
        <v>15469</v>
      </c>
      <c r="AU71" s="71">
        <v>15966</v>
      </c>
      <c r="AV71" s="71">
        <v>16556</v>
      </c>
      <c r="AW71" s="125">
        <v>89073</v>
      </c>
      <c r="AX71" s="177">
        <v>221996</v>
      </c>
      <c r="AY71" s="177">
        <v>271155.8</v>
      </c>
      <c r="AZ71" s="177">
        <v>186876.99100000001</v>
      </c>
      <c r="BA71" s="365">
        <v>106532</v>
      </c>
      <c r="BB71" s="243">
        <v>146902</v>
      </c>
      <c r="BC71" s="243">
        <v>14264</v>
      </c>
    </row>
    <row r="72" spans="2:55">
      <c r="B72" s="2" t="s">
        <v>112</v>
      </c>
      <c r="C72" s="2"/>
      <c r="D72" s="2"/>
      <c r="E72" s="2"/>
      <c r="F72" s="2"/>
      <c r="G72" s="2"/>
      <c r="H72" s="2"/>
      <c r="I72" s="2"/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45"/>
      <c r="Y72" s="134"/>
      <c r="Z72" s="134"/>
      <c r="AA72" s="134"/>
      <c r="AB72" s="134"/>
      <c r="AC72" s="134">
        <v>512834</v>
      </c>
      <c r="AD72" s="134">
        <v>919803</v>
      </c>
      <c r="AE72" s="134">
        <v>1008544</v>
      </c>
      <c r="AF72" s="134">
        <v>44445</v>
      </c>
      <c r="AG72" s="71">
        <v>41952</v>
      </c>
      <c r="AH72" s="134">
        <v>55840</v>
      </c>
      <c r="AI72" s="134">
        <v>82184</v>
      </c>
      <c r="AJ72" s="134">
        <v>61884</v>
      </c>
      <c r="AK72" s="134">
        <v>41371</v>
      </c>
      <c r="AL72" s="71">
        <v>41160</v>
      </c>
      <c r="AM72" s="134">
        <v>44723</v>
      </c>
      <c r="AN72" s="134">
        <v>34290</v>
      </c>
      <c r="AO72" s="134">
        <v>41446</v>
      </c>
      <c r="AP72" s="134">
        <v>32448</v>
      </c>
      <c r="AQ72" s="71">
        <v>43568</v>
      </c>
      <c r="AR72" s="71">
        <v>36784</v>
      </c>
      <c r="AS72" s="71">
        <v>30418</v>
      </c>
      <c r="AT72" s="71">
        <v>30428.557000000001</v>
      </c>
      <c r="AU72" s="71">
        <v>39507.697999999997</v>
      </c>
      <c r="AV72" s="71">
        <v>37627</v>
      </c>
      <c r="AW72" s="125">
        <v>38070.870000000003</v>
      </c>
      <c r="AX72" s="177">
        <v>43169</v>
      </c>
      <c r="AY72" s="177">
        <v>32201</v>
      </c>
      <c r="AZ72" s="177">
        <v>35401</v>
      </c>
      <c r="BA72" s="365">
        <v>47013</v>
      </c>
      <c r="BB72" s="243">
        <v>43386</v>
      </c>
      <c r="BC72" s="243">
        <v>37185</v>
      </c>
    </row>
    <row r="73" spans="2:55">
      <c r="B73" s="2" t="s">
        <v>113</v>
      </c>
      <c r="C73" s="2"/>
      <c r="D73" s="2"/>
      <c r="E73" s="2"/>
      <c r="F73" s="2"/>
      <c r="G73" s="2"/>
      <c r="H73" s="2"/>
      <c r="I73" s="2"/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45"/>
      <c r="Y73" s="134"/>
      <c r="Z73" s="134"/>
      <c r="AA73" s="134"/>
      <c r="AB73" s="134"/>
      <c r="AC73" s="134">
        <v>123634</v>
      </c>
      <c r="AD73" s="134">
        <v>133588</v>
      </c>
      <c r="AE73" s="134">
        <v>162198</v>
      </c>
      <c r="AF73" s="134">
        <v>182183</v>
      </c>
      <c r="AG73" s="71">
        <v>187190</v>
      </c>
      <c r="AH73" s="134">
        <v>252362</v>
      </c>
      <c r="AI73" s="134">
        <v>204931</v>
      </c>
      <c r="AJ73" s="134">
        <v>197034</v>
      </c>
      <c r="AK73" s="134">
        <v>203266</v>
      </c>
      <c r="AL73" s="71">
        <v>236472</v>
      </c>
      <c r="AM73" s="134">
        <v>568277</v>
      </c>
      <c r="AN73" s="134">
        <v>193075</v>
      </c>
      <c r="AO73" s="134">
        <v>175198</v>
      </c>
      <c r="AP73" s="134">
        <v>172458</v>
      </c>
      <c r="AQ73" s="71">
        <v>164612.47</v>
      </c>
      <c r="AR73" s="71">
        <v>180366</v>
      </c>
      <c r="AS73" s="71">
        <v>153058</v>
      </c>
      <c r="AT73" s="71">
        <v>157560.86799999999</v>
      </c>
      <c r="AU73" s="71">
        <v>163513.60000000001</v>
      </c>
      <c r="AV73" s="71">
        <v>162643.9</v>
      </c>
      <c r="AW73" s="125">
        <v>182302</v>
      </c>
      <c r="AX73" s="177">
        <v>158391</v>
      </c>
      <c r="AY73" s="177">
        <v>167290.75</v>
      </c>
      <c r="AZ73" s="177">
        <v>153163.9</v>
      </c>
      <c r="BA73" s="365">
        <v>203717</v>
      </c>
      <c r="BB73" s="243">
        <v>178408</v>
      </c>
      <c r="BC73" s="243">
        <v>176194</v>
      </c>
    </row>
    <row r="74" spans="2:55">
      <c r="B74" s="2" t="s">
        <v>114</v>
      </c>
      <c r="C74" s="2"/>
      <c r="D74" s="2"/>
      <c r="E74" s="2"/>
      <c r="F74" s="2"/>
      <c r="G74" s="2"/>
      <c r="H74" s="2"/>
      <c r="I74" s="2"/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45"/>
      <c r="Y74" s="134"/>
      <c r="Z74" s="134"/>
      <c r="AA74" s="134"/>
      <c r="AB74" s="134"/>
      <c r="AC74" s="134">
        <v>3874109</v>
      </c>
      <c r="AD74" s="134">
        <v>4070037</v>
      </c>
      <c r="AE74" s="134">
        <v>6639980</v>
      </c>
      <c r="AF74" s="134">
        <v>6402445</v>
      </c>
      <c r="AG74" s="71">
        <v>7350751</v>
      </c>
      <c r="AH74" s="134">
        <v>6260910</v>
      </c>
      <c r="AI74" s="134">
        <v>4696763</v>
      </c>
      <c r="AJ74" s="134">
        <v>4722170</v>
      </c>
      <c r="AK74" s="134">
        <v>4404799</v>
      </c>
      <c r="AL74" s="71">
        <v>4441470</v>
      </c>
      <c r="AM74" s="134">
        <v>4604800</v>
      </c>
      <c r="AN74" s="134">
        <v>4284820</v>
      </c>
      <c r="AO74" s="134">
        <v>3783005</v>
      </c>
      <c r="AP74" s="134">
        <v>4041072</v>
      </c>
      <c r="AQ74" s="71">
        <v>4030247.66</v>
      </c>
      <c r="AR74" s="71">
        <v>3741367</v>
      </c>
      <c r="AS74" s="71">
        <v>6307723</v>
      </c>
      <c r="AT74" s="71">
        <v>5363240.7</v>
      </c>
      <c r="AU74" s="71">
        <v>5367641</v>
      </c>
      <c r="AV74" s="71">
        <v>6268101</v>
      </c>
      <c r="AW74" s="125">
        <v>6106981.5999999996</v>
      </c>
      <c r="AX74" s="177">
        <v>5416154</v>
      </c>
      <c r="AY74" s="177">
        <v>4304398</v>
      </c>
      <c r="AZ74" s="177">
        <v>3806990.44</v>
      </c>
      <c r="BA74" s="365">
        <v>3562436</v>
      </c>
      <c r="BB74" s="243">
        <v>3314356</v>
      </c>
      <c r="BC74" s="243">
        <v>4207450</v>
      </c>
    </row>
    <row r="75" spans="2:55">
      <c r="B75" s="2"/>
      <c r="C75" s="2" t="s">
        <v>591</v>
      </c>
      <c r="D75" s="2"/>
      <c r="E75" s="2"/>
      <c r="F75" s="2"/>
      <c r="G75" s="2"/>
      <c r="H75" s="2"/>
      <c r="I75" s="2"/>
      <c r="J75" s="14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45"/>
      <c r="Y75" s="134"/>
      <c r="Z75" s="134"/>
      <c r="AA75" s="134"/>
      <c r="AB75" s="134"/>
      <c r="AC75" s="134">
        <v>181527</v>
      </c>
      <c r="AD75" s="134">
        <v>212316</v>
      </c>
      <c r="AE75" s="134">
        <v>235512</v>
      </c>
      <c r="AF75" s="134">
        <v>254156</v>
      </c>
      <c r="AG75" s="208">
        <v>261506</v>
      </c>
      <c r="AH75" s="21">
        <v>260262</v>
      </c>
      <c r="AI75" s="134">
        <v>270984</v>
      </c>
      <c r="AJ75" s="134">
        <v>255402</v>
      </c>
      <c r="AK75" s="134">
        <v>247836</v>
      </c>
      <c r="AL75" s="71">
        <v>251108</v>
      </c>
      <c r="AM75" s="134">
        <v>250361</v>
      </c>
      <c r="AN75" s="134">
        <v>248779</v>
      </c>
      <c r="AO75" s="134">
        <v>239502</v>
      </c>
      <c r="AP75" s="134">
        <v>259797</v>
      </c>
      <c r="AQ75" s="71">
        <v>245525</v>
      </c>
      <c r="AR75" s="71">
        <v>226417</v>
      </c>
      <c r="AS75" s="71">
        <v>231396</v>
      </c>
      <c r="AT75" s="71">
        <v>269138</v>
      </c>
      <c r="AU75" s="71">
        <v>251648</v>
      </c>
      <c r="AV75" s="71">
        <v>239043</v>
      </c>
      <c r="AW75" s="125">
        <v>225250</v>
      </c>
      <c r="AX75" s="177">
        <v>250612</v>
      </c>
      <c r="AY75" s="177">
        <v>197763.6</v>
      </c>
      <c r="AZ75" s="177">
        <v>193672</v>
      </c>
      <c r="BA75" s="365">
        <v>174232</v>
      </c>
      <c r="BB75" s="243">
        <v>185285</v>
      </c>
      <c r="BC75" s="243">
        <v>194148</v>
      </c>
    </row>
    <row r="76" spans="2:55">
      <c r="B76" s="2"/>
      <c r="C76" s="2" t="s">
        <v>592</v>
      </c>
      <c r="D76" s="2"/>
      <c r="E76" s="2"/>
      <c r="F76" s="2"/>
      <c r="G76" s="2"/>
      <c r="H76" s="2"/>
      <c r="I76" s="2"/>
      <c r="J76" s="1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45"/>
      <c r="Y76" s="134"/>
      <c r="Z76" s="134"/>
      <c r="AA76" s="134"/>
      <c r="AB76" s="134"/>
      <c r="AC76" s="134">
        <v>1270672</v>
      </c>
      <c r="AD76" s="134">
        <v>1392508</v>
      </c>
      <c r="AE76" s="134">
        <v>3762305</v>
      </c>
      <c r="AF76" s="134">
        <v>2843756</v>
      </c>
      <c r="AG76" s="208">
        <v>3185573</v>
      </c>
      <c r="AH76" s="134">
        <v>2661284</v>
      </c>
      <c r="AI76" s="134">
        <v>2099351</v>
      </c>
      <c r="AJ76" s="134">
        <v>1737936</v>
      </c>
      <c r="AK76" s="134">
        <v>1454406</v>
      </c>
      <c r="AL76" s="71">
        <v>1448805</v>
      </c>
      <c r="AM76" s="134">
        <v>1242940</v>
      </c>
      <c r="AN76" s="134">
        <v>904287</v>
      </c>
      <c r="AO76" s="134">
        <v>1035959</v>
      </c>
      <c r="AP76" s="134">
        <v>1061601</v>
      </c>
      <c r="AQ76" s="71">
        <v>1065342</v>
      </c>
      <c r="AR76" s="71">
        <v>930959</v>
      </c>
      <c r="AS76" s="71">
        <v>1095175</v>
      </c>
      <c r="AT76" s="71">
        <v>1092393</v>
      </c>
      <c r="AU76" s="71">
        <v>948614</v>
      </c>
      <c r="AV76" s="71">
        <v>922367</v>
      </c>
      <c r="AW76" s="125">
        <v>2133167</v>
      </c>
      <c r="AX76" s="177">
        <v>2011402</v>
      </c>
      <c r="AY76" s="177">
        <v>829372</v>
      </c>
      <c r="AZ76" s="177">
        <v>804763</v>
      </c>
      <c r="BA76" s="365">
        <v>1228838.4850000001</v>
      </c>
      <c r="BB76" s="243">
        <v>902381</v>
      </c>
      <c r="BC76" s="243">
        <v>896625</v>
      </c>
    </row>
    <row r="77" spans="2:55">
      <c r="B77" s="2"/>
      <c r="C77" s="2" t="s">
        <v>593</v>
      </c>
      <c r="D77" s="2"/>
      <c r="E77" s="2"/>
      <c r="F77" s="2"/>
      <c r="G77" s="2"/>
      <c r="H77" s="2"/>
      <c r="I77" s="2"/>
      <c r="J77" s="1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45"/>
      <c r="Y77" s="134"/>
      <c r="Z77" s="134"/>
      <c r="AA77" s="134"/>
      <c r="AB77" s="134"/>
      <c r="AC77" s="134">
        <v>349.8</v>
      </c>
      <c r="AD77" s="134">
        <v>352</v>
      </c>
      <c r="AE77" s="134">
        <v>17674</v>
      </c>
      <c r="AF77" s="134">
        <v>6976</v>
      </c>
      <c r="AG77" s="208">
        <v>3831</v>
      </c>
      <c r="AH77" s="134">
        <v>3942</v>
      </c>
      <c r="AI77" s="134">
        <v>3465</v>
      </c>
      <c r="AJ77" s="134">
        <v>1746</v>
      </c>
      <c r="AK77" s="134">
        <v>2868</v>
      </c>
      <c r="AL77" s="71">
        <v>2933</v>
      </c>
      <c r="AM77" s="134">
        <v>2881</v>
      </c>
      <c r="AN77" s="134">
        <v>2872</v>
      </c>
      <c r="AO77" s="134">
        <v>2766</v>
      </c>
      <c r="AP77" s="134">
        <v>2811</v>
      </c>
      <c r="AQ77" s="71">
        <v>2738</v>
      </c>
      <c r="AR77" s="71">
        <v>2780</v>
      </c>
      <c r="AS77" s="71">
        <v>2717</v>
      </c>
      <c r="AT77" s="71">
        <v>3000</v>
      </c>
      <c r="AU77" s="71">
        <v>2527</v>
      </c>
      <c r="AV77" s="71">
        <v>2362</v>
      </c>
      <c r="AW77" s="125">
        <v>2614</v>
      </c>
      <c r="AX77" s="177">
        <v>2520</v>
      </c>
      <c r="AY77" s="177">
        <v>2572</v>
      </c>
      <c r="AZ77" s="177">
        <v>2372.5</v>
      </c>
      <c r="BA77" s="365">
        <v>2435.5</v>
      </c>
      <c r="BB77" s="243">
        <v>2475</v>
      </c>
      <c r="BC77" s="243">
        <v>2475</v>
      </c>
    </row>
    <row r="78" spans="2:55">
      <c r="B78" s="2"/>
      <c r="C78" s="2" t="s">
        <v>596</v>
      </c>
      <c r="D78" s="2"/>
      <c r="E78" s="2"/>
      <c r="F78" s="2"/>
      <c r="G78" s="2"/>
      <c r="H78" s="2"/>
      <c r="I78" s="2"/>
      <c r="J78" s="14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45"/>
      <c r="Y78" s="134"/>
      <c r="Z78" s="134"/>
      <c r="AA78" s="134"/>
      <c r="AB78" s="134"/>
      <c r="AC78" s="134">
        <v>2416723</v>
      </c>
      <c r="AD78" s="134">
        <v>2461388</v>
      </c>
      <c r="AE78" s="134">
        <v>2620370</v>
      </c>
      <c r="AF78" s="134">
        <v>3292608</v>
      </c>
      <c r="AG78" s="208">
        <v>3894299</v>
      </c>
      <c r="AH78" s="134">
        <v>3330692</v>
      </c>
      <c r="AI78" s="134">
        <v>2317395</v>
      </c>
      <c r="AJ78" s="134">
        <v>2721182</v>
      </c>
      <c r="AK78" s="134">
        <v>2695513</v>
      </c>
      <c r="AL78" s="71">
        <v>2735250</v>
      </c>
      <c r="AM78" s="134">
        <v>3104225</v>
      </c>
      <c r="AN78" s="134">
        <v>3122532</v>
      </c>
      <c r="AO78" s="134">
        <v>2499788</v>
      </c>
      <c r="AP78" s="134">
        <v>2711378</v>
      </c>
      <c r="AQ78" s="71">
        <v>2678630</v>
      </c>
      <c r="AR78" s="71">
        <v>2576914</v>
      </c>
      <c r="AS78" s="71">
        <v>4974209</v>
      </c>
      <c r="AT78" s="71">
        <v>3995138</v>
      </c>
      <c r="AU78" s="71">
        <v>4158844</v>
      </c>
      <c r="AV78" s="71">
        <v>5099965</v>
      </c>
      <c r="AW78" s="125">
        <v>3739445</v>
      </c>
      <c r="AX78" s="177">
        <v>1343713</v>
      </c>
      <c r="AY78" s="177">
        <v>3268346.45</v>
      </c>
      <c r="AZ78" s="177">
        <v>2800333</v>
      </c>
      <c r="BA78" s="365">
        <v>2148187.85</v>
      </c>
      <c r="BB78" s="243">
        <v>2218389</v>
      </c>
      <c r="BC78" s="243">
        <v>3101929</v>
      </c>
    </row>
    <row r="79" spans="2:55">
      <c r="B79" s="2"/>
      <c r="C79" s="2" t="s">
        <v>597</v>
      </c>
      <c r="D79" s="2"/>
      <c r="E79" s="2"/>
      <c r="F79" s="2"/>
      <c r="G79" s="2"/>
      <c r="H79" s="2"/>
      <c r="I79" s="2"/>
      <c r="J79" s="14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45"/>
      <c r="Y79" s="134"/>
      <c r="Z79" s="134"/>
      <c r="AA79" s="134"/>
      <c r="AB79" s="134"/>
      <c r="AC79" s="134">
        <v>4837</v>
      </c>
      <c r="AD79" s="134">
        <v>3472</v>
      </c>
      <c r="AE79" s="134">
        <v>4119</v>
      </c>
      <c r="AF79" s="134">
        <v>4949</v>
      </c>
      <c r="AG79" s="208">
        <v>5541</v>
      </c>
      <c r="AH79" s="134">
        <v>4729</v>
      </c>
      <c r="AI79" s="134">
        <v>5568</v>
      </c>
      <c r="AJ79" s="134">
        <v>5905</v>
      </c>
      <c r="AK79" s="134">
        <v>4177</v>
      </c>
      <c r="AL79" s="71">
        <v>3374</v>
      </c>
      <c r="AM79" s="134">
        <v>4393</v>
      </c>
      <c r="AN79" s="134">
        <v>6351</v>
      </c>
      <c r="AO79" s="134">
        <v>4991</v>
      </c>
      <c r="AP79" s="134">
        <v>5485</v>
      </c>
      <c r="AQ79" s="71">
        <v>38013</v>
      </c>
      <c r="AR79" s="71">
        <v>4297</v>
      </c>
      <c r="AS79" s="71">
        <v>4227</v>
      </c>
      <c r="AT79" s="71">
        <v>3571</v>
      </c>
      <c r="AU79" s="71">
        <v>6008</v>
      </c>
      <c r="AV79" s="71">
        <v>4363</v>
      </c>
      <c r="AW79" s="125">
        <v>6506</v>
      </c>
      <c r="AX79" s="177">
        <v>5518</v>
      </c>
      <c r="AY79" s="177">
        <v>6343.58</v>
      </c>
      <c r="AZ79" s="177">
        <v>5850</v>
      </c>
      <c r="BA79" s="365">
        <v>8742</v>
      </c>
      <c r="BB79" s="243">
        <v>5826</v>
      </c>
      <c r="BC79" s="243">
        <v>12273</v>
      </c>
    </row>
    <row r="80" spans="2:55">
      <c r="B80" s="2" t="s">
        <v>115</v>
      </c>
      <c r="C80" s="2"/>
      <c r="D80" s="2"/>
      <c r="E80" s="2"/>
      <c r="F80" s="2"/>
      <c r="G80" s="2"/>
      <c r="H80" s="2"/>
      <c r="I80" s="2"/>
      <c r="J80" s="1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45"/>
      <c r="Y80" s="134"/>
      <c r="Z80" s="134"/>
      <c r="AA80" s="134"/>
      <c r="AB80" s="134"/>
      <c r="AC80" s="134">
        <v>1046694</v>
      </c>
      <c r="AD80" s="134">
        <v>1170781</v>
      </c>
      <c r="AE80" s="134">
        <v>1171108</v>
      </c>
      <c r="AF80" s="134">
        <v>1341420</v>
      </c>
      <c r="AG80" s="71">
        <v>1280329</v>
      </c>
      <c r="AH80" s="134">
        <v>1438691</v>
      </c>
      <c r="AI80" s="134">
        <v>1506115</v>
      </c>
      <c r="AJ80" s="134">
        <v>1501811</v>
      </c>
      <c r="AK80" s="134">
        <v>1508109</v>
      </c>
      <c r="AL80" s="71">
        <v>1534436</v>
      </c>
      <c r="AM80" s="134">
        <v>1550907</v>
      </c>
      <c r="AN80" s="134">
        <v>1550552</v>
      </c>
      <c r="AO80" s="134">
        <v>1560612</v>
      </c>
      <c r="AP80" s="134">
        <v>1601707</v>
      </c>
      <c r="AQ80" s="71">
        <v>1595648.7</v>
      </c>
      <c r="AR80" s="71">
        <v>1574846</v>
      </c>
      <c r="AS80" s="71">
        <v>1592968</v>
      </c>
      <c r="AT80" s="71">
        <v>1578851.5</v>
      </c>
      <c r="AU80" s="71">
        <v>1534562.8</v>
      </c>
      <c r="AV80" s="71">
        <v>1584174</v>
      </c>
      <c r="AW80" s="125">
        <v>1556298</v>
      </c>
      <c r="AX80" s="177">
        <v>1561137</v>
      </c>
      <c r="AY80" s="177">
        <v>1606666.6</v>
      </c>
      <c r="AZ80" s="177">
        <v>1545389</v>
      </c>
      <c r="BA80" s="365">
        <v>1467163.57</v>
      </c>
      <c r="BB80" s="243">
        <v>1562867</v>
      </c>
      <c r="BC80" s="243">
        <v>1713956</v>
      </c>
    </row>
    <row r="81" spans="1:55">
      <c r="B81" s="2" t="s">
        <v>116</v>
      </c>
      <c r="C81" s="2"/>
      <c r="D81" s="2"/>
      <c r="E81" s="2"/>
      <c r="F81" s="2"/>
      <c r="G81" s="2"/>
      <c r="H81" s="2"/>
      <c r="I81" s="2"/>
      <c r="J81" s="1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45"/>
      <c r="Y81" s="134"/>
      <c r="Z81" s="134"/>
      <c r="AA81" s="134"/>
      <c r="AB81" s="134"/>
      <c r="AC81" s="134">
        <v>5214229.5</v>
      </c>
      <c r="AD81" s="134">
        <v>5614077</v>
      </c>
      <c r="AE81" s="134">
        <v>5894044</v>
      </c>
      <c r="AF81" s="134">
        <v>5438919</v>
      </c>
      <c r="AG81" s="71">
        <v>4425846.8959999997</v>
      </c>
      <c r="AH81" s="134">
        <v>4175413</v>
      </c>
      <c r="AI81" s="134">
        <v>4907541</v>
      </c>
      <c r="AJ81" s="134">
        <v>4419236</v>
      </c>
      <c r="AK81" s="134">
        <v>4267507</v>
      </c>
      <c r="AL81" s="71">
        <v>4234434</v>
      </c>
      <c r="AM81" s="134">
        <v>4012020</v>
      </c>
      <c r="AN81" s="134">
        <v>3934982</v>
      </c>
      <c r="AO81" s="134">
        <v>4113604</v>
      </c>
      <c r="AP81" s="134">
        <v>4211638</v>
      </c>
      <c r="AQ81" s="71">
        <v>4017285</v>
      </c>
      <c r="AR81" s="71">
        <v>3500726</v>
      </c>
      <c r="AS81" s="71">
        <v>4168463</v>
      </c>
      <c r="AT81" s="71">
        <v>4273202.09</v>
      </c>
      <c r="AU81" s="71">
        <v>4454746</v>
      </c>
      <c r="AV81" s="71">
        <v>4541238</v>
      </c>
      <c r="AW81" s="125">
        <v>3663742</v>
      </c>
      <c r="AX81" s="177">
        <v>3530183</v>
      </c>
      <c r="AY81" s="177">
        <v>3511856</v>
      </c>
      <c r="AZ81" s="177">
        <v>3592156.7</v>
      </c>
      <c r="BA81" s="365">
        <v>4159770</v>
      </c>
      <c r="BB81" s="243">
        <v>3634133</v>
      </c>
      <c r="BC81" s="243">
        <v>3228123</v>
      </c>
    </row>
    <row r="82" spans="1:55">
      <c r="B82" s="2"/>
      <c r="C82" s="2" t="s">
        <v>598</v>
      </c>
      <c r="D82" s="2"/>
      <c r="E82" s="2"/>
      <c r="F82" s="2"/>
      <c r="G82" s="2"/>
      <c r="H82" s="2"/>
      <c r="I82" s="2"/>
      <c r="J82" s="1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45"/>
      <c r="Y82" s="134"/>
      <c r="Z82" s="134"/>
      <c r="AA82" s="134"/>
      <c r="AB82" s="134"/>
      <c r="AC82" s="134">
        <v>508152</v>
      </c>
      <c r="AD82" s="134">
        <v>546122</v>
      </c>
      <c r="AE82" s="134">
        <v>623970</v>
      </c>
      <c r="AF82" s="134">
        <v>648729</v>
      </c>
      <c r="AG82" s="208">
        <v>710721</v>
      </c>
      <c r="AH82" s="134">
        <v>723868</v>
      </c>
      <c r="AI82" s="134">
        <v>686560</v>
      </c>
      <c r="AJ82" s="134">
        <v>737244</v>
      </c>
      <c r="AK82" s="134">
        <v>870126</v>
      </c>
      <c r="AL82" s="71">
        <v>980373</v>
      </c>
      <c r="AM82" s="134">
        <v>887833</v>
      </c>
      <c r="AN82" s="134">
        <v>776093</v>
      </c>
      <c r="AO82" s="134">
        <v>998798</v>
      </c>
      <c r="AP82" s="134">
        <v>941638</v>
      </c>
      <c r="AQ82" s="71">
        <v>883247</v>
      </c>
      <c r="AR82" s="71">
        <v>992061</v>
      </c>
      <c r="AS82" s="71">
        <v>1015932</v>
      </c>
      <c r="AT82" s="71">
        <v>961131</v>
      </c>
      <c r="AU82" s="71">
        <v>968233</v>
      </c>
      <c r="AV82" s="71">
        <v>1136431</v>
      </c>
      <c r="AW82" s="125">
        <v>1010177</v>
      </c>
      <c r="AX82" s="177">
        <v>1073088</v>
      </c>
      <c r="AY82" s="177">
        <v>919994.7</v>
      </c>
      <c r="AZ82" s="177">
        <v>948000</v>
      </c>
      <c r="BA82" s="365">
        <v>985734</v>
      </c>
      <c r="BB82" s="243">
        <v>919377</v>
      </c>
      <c r="BC82" s="243">
        <v>730861</v>
      </c>
    </row>
    <row r="83" spans="1:55">
      <c r="B83" s="2"/>
      <c r="C83" s="2" t="s">
        <v>599</v>
      </c>
      <c r="D83" s="2"/>
      <c r="E83" s="2"/>
      <c r="F83" s="2"/>
      <c r="G83" s="2"/>
      <c r="H83" s="2"/>
      <c r="I83" s="2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45"/>
      <c r="Y83" s="134"/>
      <c r="Z83" s="134"/>
      <c r="AA83" s="134"/>
      <c r="AB83" s="134"/>
      <c r="AC83" s="134">
        <v>1548922</v>
      </c>
      <c r="AD83" s="134">
        <v>1942297</v>
      </c>
      <c r="AE83" s="134">
        <v>1686775</v>
      </c>
      <c r="AF83" s="134">
        <v>1775609</v>
      </c>
      <c r="AG83" s="208">
        <v>1382580</v>
      </c>
      <c r="AH83" s="134">
        <v>1372937</v>
      </c>
      <c r="AI83" s="134">
        <v>1972151</v>
      </c>
      <c r="AJ83" s="134">
        <v>1405066</v>
      </c>
      <c r="AK83" s="134">
        <v>1186731</v>
      </c>
      <c r="AL83" s="71">
        <v>1119316</v>
      </c>
      <c r="AM83" s="134">
        <v>1046186</v>
      </c>
      <c r="AN83" s="134">
        <v>984884</v>
      </c>
      <c r="AO83" s="134">
        <v>1011065</v>
      </c>
      <c r="AP83" s="134">
        <v>1153583</v>
      </c>
      <c r="AQ83" s="71">
        <v>1433650.5</v>
      </c>
      <c r="AR83" s="71">
        <v>869805</v>
      </c>
      <c r="AS83" s="71">
        <v>1304949</v>
      </c>
      <c r="AT83" s="71">
        <v>1491464</v>
      </c>
      <c r="AU83" s="71">
        <v>1202866</v>
      </c>
      <c r="AV83" s="71">
        <v>1358748</v>
      </c>
      <c r="AW83" s="125">
        <v>1034312</v>
      </c>
      <c r="AX83" s="177">
        <v>1020150</v>
      </c>
      <c r="AY83" s="177">
        <v>926840</v>
      </c>
      <c r="AZ83" s="177">
        <v>960566</v>
      </c>
      <c r="BA83" s="365">
        <v>921568</v>
      </c>
      <c r="BB83" s="243">
        <v>929377</v>
      </c>
      <c r="BC83" s="243">
        <v>938871</v>
      </c>
    </row>
    <row r="84" spans="1:55">
      <c r="B84" s="2"/>
      <c r="C84" s="2" t="s">
        <v>600</v>
      </c>
      <c r="D84" s="2"/>
      <c r="E84" s="2"/>
      <c r="F84" s="2"/>
      <c r="G84" s="2"/>
      <c r="H84" s="2"/>
      <c r="I84" s="2"/>
      <c r="J84" s="14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45"/>
      <c r="Y84" s="134"/>
      <c r="Z84" s="134"/>
      <c r="AA84" s="134"/>
      <c r="AB84" s="134"/>
      <c r="AC84" s="134">
        <v>808072</v>
      </c>
      <c r="AD84" s="134">
        <v>854290</v>
      </c>
      <c r="AE84" s="134">
        <v>1892971</v>
      </c>
      <c r="AF84" s="134">
        <v>1590820</v>
      </c>
      <c r="AG84" s="208">
        <v>1104756</v>
      </c>
      <c r="AH84" s="134">
        <v>840003</v>
      </c>
      <c r="AI84" s="134">
        <v>1012536</v>
      </c>
      <c r="AJ84" s="134">
        <v>994251</v>
      </c>
      <c r="AK84" s="134">
        <v>877809</v>
      </c>
      <c r="AL84" s="71">
        <v>824955</v>
      </c>
      <c r="AM84" s="134">
        <v>744775</v>
      </c>
      <c r="AN84" s="134">
        <v>874442</v>
      </c>
      <c r="AO84" s="134">
        <v>825515</v>
      </c>
      <c r="AP84" s="134">
        <v>833804</v>
      </c>
      <c r="AQ84" s="71">
        <v>511641</v>
      </c>
      <c r="AR84" s="71">
        <v>520339</v>
      </c>
      <c r="AS84" s="71">
        <v>544980</v>
      </c>
      <c r="AT84" s="71">
        <v>611674</v>
      </c>
      <c r="AU84" s="71">
        <v>1115064.8</v>
      </c>
      <c r="AV84" s="71">
        <v>919159</v>
      </c>
      <c r="AW84" s="125">
        <v>598579</v>
      </c>
      <c r="AX84" s="177">
        <v>508937</v>
      </c>
      <c r="AY84" s="125">
        <v>562352.80000000005</v>
      </c>
      <c r="AZ84" s="177">
        <v>552621</v>
      </c>
      <c r="BA84" s="365">
        <v>507779.52</v>
      </c>
      <c r="BB84" s="243">
        <v>665757</v>
      </c>
      <c r="BC84" s="243">
        <v>487774</v>
      </c>
    </row>
    <row r="85" spans="1:55">
      <c r="B85" s="2"/>
      <c r="C85" s="2" t="s">
        <v>601</v>
      </c>
      <c r="D85" s="2"/>
      <c r="E85" s="2"/>
      <c r="F85" s="2"/>
      <c r="G85" s="2"/>
      <c r="H85" s="2"/>
      <c r="I85" s="2"/>
      <c r="J85" s="14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45"/>
      <c r="Y85" s="134"/>
      <c r="Z85" s="134"/>
      <c r="AA85" s="134"/>
      <c r="AB85" s="134"/>
      <c r="AC85" s="134">
        <v>2079906</v>
      </c>
      <c r="AD85" s="134">
        <v>1739292</v>
      </c>
      <c r="AE85" s="134">
        <v>1219566</v>
      </c>
      <c r="AF85" s="134">
        <v>1042618</v>
      </c>
      <c r="AG85" s="208">
        <v>860900</v>
      </c>
      <c r="AH85" s="134">
        <v>867809</v>
      </c>
      <c r="AI85" s="134">
        <v>872434</v>
      </c>
      <c r="AJ85" s="134">
        <v>921586</v>
      </c>
      <c r="AK85" s="134">
        <v>992535</v>
      </c>
      <c r="AL85" s="71">
        <v>973540</v>
      </c>
      <c r="AM85" s="134">
        <v>1008473</v>
      </c>
      <c r="AN85" s="134">
        <v>976843</v>
      </c>
      <c r="AO85" s="134">
        <v>968018</v>
      </c>
      <c r="AP85" s="134">
        <v>910275</v>
      </c>
      <c r="AQ85" s="71">
        <v>873153.69</v>
      </c>
      <c r="AR85" s="71">
        <v>820926</v>
      </c>
      <c r="AS85" s="71">
        <v>848230</v>
      </c>
      <c r="AT85" s="71">
        <v>851036</v>
      </c>
      <c r="AU85" s="71">
        <v>790716</v>
      </c>
      <c r="AV85" s="71">
        <v>737378</v>
      </c>
      <c r="AW85" s="125">
        <v>674305</v>
      </c>
      <c r="AX85" s="177">
        <v>616992</v>
      </c>
      <c r="AY85" s="125">
        <v>698268</v>
      </c>
      <c r="AZ85" s="177">
        <v>769129</v>
      </c>
      <c r="BA85" s="365">
        <v>1328570.845</v>
      </c>
      <c r="BB85" s="243">
        <v>789477</v>
      </c>
      <c r="BC85" s="243">
        <v>735407</v>
      </c>
    </row>
    <row r="86" spans="1:55">
      <c r="B86" s="2"/>
      <c r="C86" s="2" t="s">
        <v>602</v>
      </c>
      <c r="D86" s="2"/>
      <c r="E86" s="2"/>
      <c r="F86" s="2"/>
      <c r="G86" s="2"/>
      <c r="H86" s="2"/>
      <c r="I86" s="2"/>
      <c r="J86" s="1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45"/>
      <c r="Y86" s="134"/>
      <c r="Z86" s="134"/>
      <c r="AA86" s="134"/>
      <c r="AB86" s="134"/>
      <c r="AC86" s="134">
        <v>269178</v>
      </c>
      <c r="AD86" s="134">
        <v>532077</v>
      </c>
      <c r="AE86" s="134">
        <v>470762</v>
      </c>
      <c r="AF86" s="134">
        <v>381143</v>
      </c>
      <c r="AG86" s="208">
        <v>366890</v>
      </c>
      <c r="AH86" s="134">
        <v>370795</v>
      </c>
      <c r="AI86" s="134">
        <v>363861</v>
      </c>
      <c r="AJ86" s="134">
        <v>361089</v>
      </c>
      <c r="AK86" s="134">
        <v>340306</v>
      </c>
      <c r="AL86" s="71">
        <v>336249</v>
      </c>
      <c r="AM86" s="134">
        <v>324753</v>
      </c>
      <c r="AN86" s="134">
        <v>322719</v>
      </c>
      <c r="AO86" s="134">
        <v>310208</v>
      </c>
      <c r="AP86" s="134">
        <v>372926</v>
      </c>
      <c r="AQ86" s="71">
        <v>315592.40000000002</v>
      </c>
      <c r="AR86" s="71">
        <v>297595</v>
      </c>
      <c r="AS86" s="71">
        <v>454372</v>
      </c>
      <c r="AT86" s="71">
        <v>357896</v>
      </c>
      <c r="AU86" s="71">
        <v>377867</v>
      </c>
      <c r="AV86" s="71">
        <v>389523</v>
      </c>
      <c r="AW86" s="125">
        <v>346370</v>
      </c>
      <c r="AX86" s="177">
        <v>311016</v>
      </c>
      <c r="AY86" s="125">
        <v>404400</v>
      </c>
      <c r="AZ86" s="177">
        <v>361840</v>
      </c>
      <c r="BA86" s="365">
        <v>416118</v>
      </c>
      <c r="BB86" s="243">
        <v>330425</v>
      </c>
      <c r="BC86" s="243">
        <v>335210</v>
      </c>
    </row>
    <row r="87" spans="1:55">
      <c r="B87" s="2" t="s">
        <v>100</v>
      </c>
      <c r="C87" s="2"/>
      <c r="D87" s="2"/>
      <c r="E87" s="2"/>
      <c r="F87" s="2"/>
      <c r="G87" s="2"/>
      <c r="H87" s="2"/>
      <c r="I87" s="2"/>
      <c r="J87" s="1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45"/>
      <c r="Y87" s="134"/>
      <c r="Z87" s="134"/>
      <c r="AA87" s="134"/>
      <c r="AB87" s="134"/>
      <c r="AC87" s="134">
        <v>1391912</v>
      </c>
      <c r="AD87" s="134">
        <v>1298188</v>
      </c>
      <c r="AE87" s="134">
        <v>1428520</v>
      </c>
      <c r="AF87" s="134">
        <v>1544711</v>
      </c>
      <c r="AG87" s="71">
        <v>1719800.75</v>
      </c>
      <c r="AH87" s="134">
        <v>1926669</v>
      </c>
      <c r="AI87" s="134">
        <v>2138521</v>
      </c>
      <c r="AJ87" s="134">
        <v>2356971</v>
      </c>
      <c r="AK87" s="134">
        <v>2476757</v>
      </c>
      <c r="AL87" s="71">
        <v>2707373.6770000001</v>
      </c>
      <c r="AM87" s="134">
        <v>2679258</v>
      </c>
      <c r="AN87" s="134">
        <v>2672491</v>
      </c>
      <c r="AO87" s="134">
        <v>3584253</v>
      </c>
      <c r="AP87" s="134">
        <v>2400526</v>
      </c>
      <c r="AQ87" s="71">
        <v>2800725.7779999999</v>
      </c>
      <c r="AR87" s="71">
        <v>5691498</v>
      </c>
      <c r="AS87" s="71">
        <v>2414606</v>
      </c>
      <c r="AT87" s="71">
        <v>2562306.7659999998</v>
      </c>
      <c r="AU87" s="71">
        <v>2727257.97</v>
      </c>
      <c r="AV87" s="71">
        <v>2682059</v>
      </c>
      <c r="AW87" s="125">
        <v>2660136.6</v>
      </c>
      <c r="AX87" s="125">
        <v>2752111</v>
      </c>
      <c r="AY87" s="125">
        <v>2810697.9670000002</v>
      </c>
      <c r="AZ87" s="125">
        <v>2890964.2570000002</v>
      </c>
      <c r="BA87" s="365">
        <v>2931163</v>
      </c>
      <c r="BB87" s="243">
        <v>2953853</v>
      </c>
      <c r="BC87" s="243">
        <v>2747909</v>
      </c>
    </row>
    <row r="88" spans="1:55">
      <c r="B88" s="2"/>
      <c r="C88" s="2"/>
      <c r="D88" s="2" t="s">
        <v>117</v>
      </c>
      <c r="E88" s="2"/>
      <c r="F88" s="2"/>
      <c r="G88" s="2"/>
      <c r="H88" s="2"/>
      <c r="I88" s="2"/>
      <c r="J88" s="14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45"/>
      <c r="Y88" s="134"/>
      <c r="Z88" s="134"/>
      <c r="AA88" s="134"/>
      <c r="AB88" s="134"/>
      <c r="AC88" s="71">
        <f t="shared" ref="AC88:AP88" si="19">AC87-AC89</f>
        <v>753703</v>
      </c>
      <c r="AD88" s="71">
        <f t="shared" si="19"/>
        <v>628487</v>
      </c>
      <c r="AE88" s="71">
        <f t="shared" si="19"/>
        <v>695745</v>
      </c>
      <c r="AF88" s="71">
        <f t="shared" si="19"/>
        <v>759735</v>
      </c>
      <c r="AG88" s="71">
        <f t="shared" si="19"/>
        <v>863389.75</v>
      </c>
      <c r="AH88" s="71">
        <f t="shared" si="19"/>
        <v>1028211</v>
      </c>
      <c r="AI88" s="71">
        <f t="shared" si="19"/>
        <v>1196076</v>
      </c>
      <c r="AJ88" s="71">
        <f t="shared" si="19"/>
        <v>1393362</v>
      </c>
      <c r="AK88" s="71">
        <f t="shared" si="19"/>
        <v>1513190</v>
      </c>
      <c r="AL88" s="71">
        <f t="shared" si="19"/>
        <v>1780725.6770000001</v>
      </c>
      <c r="AM88" s="71">
        <f t="shared" si="19"/>
        <v>1806916</v>
      </c>
      <c r="AN88" s="71">
        <f t="shared" si="19"/>
        <v>1865799</v>
      </c>
      <c r="AO88" s="71">
        <f t="shared" si="19"/>
        <v>2876277</v>
      </c>
      <c r="AP88" s="71">
        <f t="shared" si="19"/>
        <v>1768424</v>
      </c>
      <c r="AQ88" s="71">
        <v>2231819</v>
      </c>
      <c r="AR88" s="71">
        <f>AR87-AR89</f>
        <v>5156775</v>
      </c>
      <c r="AS88" s="71">
        <f>AS87-AS89</f>
        <v>1970484</v>
      </c>
      <c r="AT88" s="71">
        <f>AT87-AT89</f>
        <v>2114308.7659999998</v>
      </c>
      <c r="AU88" s="71">
        <f>AU87-AU89</f>
        <v>2281635.9700000002</v>
      </c>
      <c r="AV88" s="71">
        <f>AV87-AV89</f>
        <v>2257416</v>
      </c>
      <c r="AW88" s="125">
        <v>2251172</v>
      </c>
      <c r="AX88" s="125">
        <v>2356065</v>
      </c>
      <c r="AY88" s="125">
        <v>2428782</v>
      </c>
      <c r="AZ88" s="125">
        <v>2501643</v>
      </c>
      <c r="BA88" s="178">
        <v>2568533</v>
      </c>
      <c r="BB88" s="243">
        <v>2599002</v>
      </c>
      <c r="BC88" s="243">
        <v>2437234</v>
      </c>
    </row>
    <row r="89" spans="1:55">
      <c r="B89" s="2"/>
      <c r="C89" s="2"/>
      <c r="D89" s="2" t="s">
        <v>118</v>
      </c>
      <c r="E89" s="2"/>
      <c r="F89" s="2"/>
      <c r="G89" s="2"/>
      <c r="H89" s="2"/>
      <c r="I89" s="2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45"/>
      <c r="Y89" s="134"/>
      <c r="Z89" s="134"/>
      <c r="AA89" s="134"/>
      <c r="AB89" s="134"/>
      <c r="AC89" s="134">
        <v>638209</v>
      </c>
      <c r="AD89" s="134">
        <v>669701</v>
      </c>
      <c r="AE89" s="134">
        <v>732775</v>
      </c>
      <c r="AF89" s="134">
        <v>784976</v>
      </c>
      <c r="AG89" s="71">
        <v>856411</v>
      </c>
      <c r="AH89" s="134">
        <v>898458</v>
      </c>
      <c r="AI89" s="134">
        <v>942445</v>
      </c>
      <c r="AJ89" s="134">
        <v>963609</v>
      </c>
      <c r="AK89" s="134">
        <v>963567</v>
      </c>
      <c r="AL89" s="71">
        <v>926648</v>
      </c>
      <c r="AM89" s="134">
        <v>872342</v>
      </c>
      <c r="AN89" s="134">
        <v>806692</v>
      </c>
      <c r="AO89" s="134">
        <v>707976</v>
      </c>
      <c r="AP89" s="134">
        <v>632102</v>
      </c>
      <c r="AQ89" s="71">
        <v>568907</v>
      </c>
      <c r="AR89" s="71">
        <v>534723</v>
      </c>
      <c r="AS89" s="71">
        <v>444122</v>
      </c>
      <c r="AT89" s="71">
        <v>447998</v>
      </c>
      <c r="AU89" s="71">
        <v>445622</v>
      </c>
      <c r="AV89" s="71">
        <v>424643</v>
      </c>
      <c r="AW89" s="125">
        <v>408965</v>
      </c>
      <c r="AX89" s="125">
        <v>396046</v>
      </c>
      <c r="AY89" s="125">
        <v>381915.5</v>
      </c>
      <c r="AZ89" s="125">
        <v>389321</v>
      </c>
      <c r="BA89" s="178">
        <v>362630</v>
      </c>
      <c r="BB89" s="243">
        <v>354851</v>
      </c>
      <c r="BC89" s="243">
        <v>310675</v>
      </c>
    </row>
    <row r="90" spans="1:55" ht="14.25" thickBot="1">
      <c r="A90" s="34"/>
      <c r="B90" s="35" t="s">
        <v>119</v>
      </c>
      <c r="C90" s="35"/>
      <c r="D90" s="35"/>
      <c r="E90" s="35"/>
      <c r="F90" s="35"/>
      <c r="G90" s="35"/>
      <c r="H90" s="35"/>
      <c r="I90" s="35"/>
      <c r="J90" s="36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148"/>
      <c r="Y90" s="149"/>
      <c r="Z90" s="149"/>
      <c r="AA90" s="149"/>
      <c r="AB90" s="149"/>
      <c r="AC90" s="149">
        <v>61889</v>
      </c>
      <c r="AD90" s="149">
        <v>202925</v>
      </c>
      <c r="AE90" s="149">
        <v>551612</v>
      </c>
      <c r="AF90" s="149">
        <v>74151</v>
      </c>
      <c r="AG90" s="187">
        <v>264178.59999999998</v>
      </c>
      <c r="AH90" s="149">
        <v>232038</v>
      </c>
      <c r="AI90" s="149">
        <v>175775</v>
      </c>
      <c r="AJ90" s="149">
        <v>80550</v>
      </c>
      <c r="AK90" s="149">
        <v>84933</v>
      </c>
      <c r="AL90" s="187">
        <v>10998.5</v>
      </c>
      <c r="AM90" s="149">
        <v>3996</v>
      </c>
      <c r="AN90" s="149">
        <v>54208</v>
      </c>
      <c r="AO90" s="149">
        <v>601798</v>
      </c>
      <c r="AP90" s="149">
        <v>57759</v>
      </c>
      <c r="AQ90" s="187">
        <v>49565</v>
      </c>
      <c r="AR90" s="187"/>
      <c r="AS90" s="187">
        <v>134114</v>
      </c>
      <c r="AT90" s="187">
        <v>124581.8</v>
      </c>
      <c r="AU90" s="187">
        <v>145899</v>
      </c>
      <c r="AV90" s="187">
        <v>150616</v>
      </c>
      <c r="AW90" s="205">
        <v>130555</v>
      </c>
      <c r="AX90" s="205">
        <v>61235</v>
      </c>
      <c r="AY90" s="205">
        <v>55411</v>
      </c>
      <c r="AZ90" s="205">
        <v>44278</v>
      </c>
      <c r="BA90" s="365">
        <v>44026.968000000001</v>
      </c>
      <c r="BB90" s="243">
        <v>67178</v>
      </c>
      <c r="BC90" s="243">
        <v>64720</v>
      </c>
    </row>
    <row r="91" spans="1:55">
      <c r="A91" s="21" t="s">
        <v>770</v>
      </c>
      <c r="X91" s="133"/>
      <c r="Y91" s="133"/>
      <c r="Z91" s="133"/>
      <c r="AA91" s="133"/>
      <c r="AB91" s="133"/>
      <c r="AC91" s="133"/>
      <c r="AD91" s="133"/>
      <c r="AE91" s="133"/>
      <c r="AF91" s="133"/>
      <c r="AH91" s="133"/>
      <c r="AI91" s="133"/>
      <c r="AJ91" s="133"/>
      <c r="AK91" s="133"/>
      <c r="AM91" s="133"/>
      <c r="AN91" s="133"/>
      <c r="AO91" s="133"/>
      <c r="AP91" s="133"/>
      <c r="AR91" s="133"/>
      <c r="AS91" s="133"/>
      <c r="AX91" s="133"/>
      <c r="AY91" s="133"/>
      <c r="BA91" s="1"/>
      <c r="BB91" s="177"/>
      <c r="BC91" s="243"/>
    </row>
    <row r="92" spans="1:55">
      <c r="B92" s="25" t="s">
        <v>120</v>
      </c>
      <c r="C92" s="49"/>
      <c r="D92" s="49"/>
      <c r="E92" s="4"/>
      <c r="F92" s="4"/>
      <c r="G92" s="4"/>
      <c r="H92" s="4"/>
      <c r="I92" s="4"/>
      <c r="X92" s="133"/>
      <c r="Y92" s="150"/>
      <c r="Z92" s="150"/>
      <c r="AA92" s="150"/>
      <c r="AB92" s="150"/>
      <c r="AC92" s="150">
        <v>23673800</v>
      </c>
      <c r="AD92" s="150">
        <v>26622600</v>
      </c>
      <c r="AE92" s="150">
        <v>31188710</v>
      </c>
      <c r="AF92" s="150">
        <v>37696500</v>
      </c>
      <c r="AG92" s="197">
        <v>30816200</v>
      </c>
      <c r="AH92" s="150">
        <v>31292600</v>
      </c>
      <c r="AI92" s="150">
        <v>30137400</v>
      </c>
      <c r="AJ92" s="150">
        <v>32964500</v>
      </c>
      <c r="AK92" s="150">
        <v>31516000</v>
      </c>
      <c r="AL92" s="71">
        <v>30654200</v>
      </c>
      <c r="AM92" s="150">
        <v>30574800</v>
      </c>
      <c r="AN92" s="150">
        <v>31130000</v>
      </c>
      <c r="AO92" s="150">
        <v>29564000</v>
      </c>
      <c r="AP92" s="150">
        <v>30047000</v>
      </c>
      <c r="AQ92" s="197">
        <v>30618000</v>
      </c>
      <c r="AR92" s="82">
        <v>33320679</v>
      </c>
      <c r="AS92" s="82">
        <v>34316000</v>
      </c>
      <c r="AT92" s="82">
        <v>36361000</v>
      </c>
      <c r="AU92" s="82">
        <v>34129250</v>
      </c>
      <c r="AV92" s="82">
        <v>36971000</v>
      </c>
      <c r="AW92" s="197">
        <v>35037000</v>
      </c>
      <c r="AX92" s="151">
        <v>41357000</v>
      </c>
      <c r="AY92" s="151">
        <v>37191000</v>
      </c>
      <c r="AZ92" s="151">
        <v>36945000</v>
      </c>
      <c r="BA92" s="177">
        <v>37165000</v>
      </c>
      <c r="BB92" s="177">
        <v>35150000</v>
      </c>
      <c r="BC92" s="178">
        <v>37340000</v>
      </c>
    </row>
    <row r="93" spans="1:55">
      <c r="B93" s="2" t="s">
        <v>42</v>
      </c>
      <c r="C93" s="2"/>
      <c r="D93" s="2"/>
      <c r="E93" s="4"/>
      <c r="F93" s="4"/>
      <c r="G93" s="4"/>
      <c r="H93" s="4"/>
      <c r="I93" s="4"/>
      <c r="X93" s="133"/>
      <c r="Y93" s="134"/>
      <c r="Z93" s="134"/>
      <c r="AA93" s="134"/>
      <c r="AB93" s="134"/>
      <c r="AC93" s="134">
        <v>15309858</v>
      </c>
      <c r="AD93" s="134">
        <v>15966098</v>
      </c>
      <c r="AE93" s="134">
        <v>16724415</v>
      </c>
      <c r="AF93" s="134">
        <v>18754385</v>
      </c>
      <c r="AG93" s="71">
        <v>18789426</v>
      </c>
      <c r="AH93" s="134">
        <v>18656754</v>
      </c>
      <c r="AI93" s="134">
        <v>17726173</v>
      </c>
      <c r="AJ93" s="134">
        <v>17922875</v>
      </c>
      <c r="AK93" s="134">
        <v>18861417</v>
      </c>
      <c r="AL93" s="178">
        <v>18981386</v>
      </c>
      <c r="AM93" s="134">
        <v>18164124</v>
      </c>
      <c r="AN93" s="134">
        <v>17410000</v>
      </c>
      <c r="AO93" s="134">
        <v>17634221</v>
      </c>
      <c r="AP93" s="134">
        <v>17756637</v>
      </c>
      <c r="AQ93" s="71">
        <v>17646359</v>
      </c>
      <c r="AR93" s="71">
        <v>17622917</v>
      </c>
      <c r="AS93" s="71">
        <v>17308117</v>
      </c>
      <c r="AT93" s="71">
        <v>18433485</v>
      </c>
      <c r="AU93" s="71">
        <v>19680095</v>
      </c>
      <c r="AV93" s="71">
        <v>20105076</v>
      </c>
      <c r="AW93" s="71">
        <v>19745969</v>
      </c>
      <c r="AX93" s="135">
        <v>19058951</v>
      </c>
      <c r="AY93" s="135">
        <v>19788354</v>
      </c>
      <c r="AZ93" s="135">
        <v>19493102</v>
      </c>
      <c r="BA93" s="177">
        <v>19702200</v>
      </c>
      <c r="BB93" s="177">
        <v>19779074</v>
      </c>
      <c r="BC93" s="221">
        <v>20126440</v>
      </c>
    </row>
    <row r="94" spans="1:55">
      <c r="B94" s="2"/>
      <c r="C94" s="2" t="s">
        <v>43</v>
      </c>
      <c r="D94" s="2"/>
      <c r="E94" s="4"/>
      <c r="F94" s="4"/>
      <c r="G94" s="4"/>
      <c r="H94" s="4"/>
      <c r="I94" s="4"/>
      <c r="X94" s="133"/>
      <c r="Y94" s="134"/>
      <c r="Z94" s="134"/>
      <c r="AA94" s="134"/>
      <c r="AB94" s="134"/>
      <c r="AC94" s="134">
        <v>10501240</v>
      </c>
      <c r="AD94" s="134">
        <v>10988211</v>
      </c>
      <c r="AE94" s="134">
        <v>11395329</v>
      </c>
      <c r="AF94" s="134">
        <v>12907405</v>
      </c>
      <c r="AG94" s="71">
        <v>12636151</v>
      </c>
      <c r="AH94" s="134">
        <v>12134883</v>
      </c>
      <c r="AI94" s="134">
        <v>10783093</v>
      </c>
      <c r="AJ94" s="134">
        <v>10675056</v>
      </c>
      <c r="AK94" s="134">
        <v>11570694</v>
      </c>
      <c r="AL94" s="71">
        <v>11496924</v>
      </c>
      <c r="AM94" s="134">
        <v>10451399</v>
      </c>
      <c r="AN94" s="134">
        <v>9849115</v>
      </c>
      <c r="AO94" s="134">
        <v>9840658</v>
      </c>
      <c r="AP94" s="134">
        <v>9669901</v>
      </c>
      <c r="AQ94" s="71">
        <v>9651323</v>
      </c>
      <c r="AR94" s="71">
        <v>9514237</v>
      </c>
      <c r="AS94" s="71">
        <v>9029455</v>
      </c>
      <c r="AT94" s="71">
        <v>10188952</v>
      </c>
      <c r="AU94" s="71">
        <v>11069757</v>
      </c>
      <c r="AV94" s="71">
        <v>11485959</v>
      </c>
      <c r="AW94" s="206">
        <v>10987244</v>
      </c>
      <c r="AX94" s="135">
        <v>10182972</v>
      </c>
      <c r="AY94" s="135">
        <v>10630417</v>
      </c>
      <c r="AZ94" s="135">
        <v>10558763</v>
      </c>
      <c r="BA94" s="177">
        <v>10566745</v>
      </c>
      <c r="BB94" s="177">
        <v>10433515</v>
      </c>
      <c r="BC94" s="221">
        <v>10684621</v>
      </c>
    </row>
    <row r="95" spans="1:55">
      <c r="B95" s="2"/>
      <c r="C95" s="2" t="s">
        <v>46</v>
      </c>
      <c r="D95" s="2"/>
      <c r="E95" s="4"/>
      <c r="F95" s="4"/>
      <c r="G95" s="4"/>
      <c r="H95" s="4"/>
      <c r="I95" s="4"/>
      <c r="X95" s="133"/>
      <c r="Y95" s="134"/>
      <c r="Z95" s="134"/>
      <c r="AA95" s="134"/>
      <c r="AB95" s="134"/>
      <c r="AC95" s="134">
        <v>3335764</v>
      </c>
      <c r="AD95" s="134">
        <v>3506381</v>
      </c>
      <c r="AE95" s="134">
        <v>3834339</v>
      </c>
      <c r="AF95" s="134">
        <v>4255255</v>
      </c>
      <c r="AG95" s="71">
        <v>4479085</v>
      </c>
      <c r="AH95" s="134">
        <v>4754401</v>
      </c>
      <c r="AI95" s="134">
        <v>5107178</v>
      </c>
      <c r="AJ95" s="134">
        <v>5344125</v>
      </c>
      <c r="AK95" s="134">
        <v>5307004</v>
      </c>
      <c r="AL95" s="71">
        <v>5481266</v>
      </c>
      <c r="AM95" s="134">
        <v>5633762</v>
      </c>
      <c r="AN95" s="134">
        <v>5500389</v>
      </c>
      <c r="AO95" s="134">
        <v>5707192</v>
      </c>
      <c r="AP95" s="134">
        <v>5845027</v>
      </c>
      <c r="AQ95" s="71">
        <v>5798663</v>
      </c>
      <c r="AR95" s="71">
        <v>5914403</v>
      </c>
      <c r="AS95" s="71">
        <v>6087356</v>
      </c>
      <c r="AT95" s="71">
        <v>6007809</v>
      </c>
      <c r="AU95" s="71">
        <v>6329193</v>
      </c>
      <c r="AV95" s="71">
        <v>6399873</v>
      </c>
      <c r="AW95" s="206">
        <v>6631048</v>
      </c>
      <c r="AX95" s="135">
        <v>6727637</v>
      </c>
      <c r="AY95" s="135">
        <v>6983243</v>
      </c>
      <c r="AZ95" s="135">
        <v>6734596</v>
      </c>
      <c r="BA95" s="177">
        <v>6853890</v>
      </c>
      <c r="BB95" s="177">
        <v>7032053</v>
      </c>
      <c r="BC95" s="221">
        <v>7120588</v>
      </c>
    </row>
    <row r="96" spans="1:55">
      <c r="B96" s="2"/>
      <c r="C96" s="2" t="s">
        <v>47</v>
      </c>
      <c r="D96" s="2"/>
      <c r="E96" s="4"/>
      <c r="F96" s="4"/>
      <c r="G96" s="4"/>
      <c r="H96" s="4"/>
      <c r="I96" s="4"/>
      <c r="X96" s="133"/>
      <c r="Y96" s="134"/>
      <c r="Z96" s="134"/>
      <c r="AA96" s="134"/>
      <c r="AB96" s="134"/>
      <c r="AC96" s="134">
        <v>30302</v>
      </c>
      <c r="AD96" s="134">
        <v>30732</v>
      </c>
      <c r="AE96" s="134">
        <v>30995</v>
      </c>
      <c r="AF96" s="134">
        <v>31385</v>
      </c>
      <c r="AG96" s="71">
        <v>31825</v>
      </c>
      <c r="AH96" s="134">
        <v>31588</v>
      </c>
      <c r="AI96" s="134">
        <v>31819</v>
      </c>
      <c r="AJ96" s="134">
        <v>32766</v>
      </c>
      <c r="AK96" s="134">
        <v>33010</v>
      </c>
      <c r="AL96" s="71">
        <v>33028</v>
      </c>
      <c r="AM96" s="134">
        <v>32535</v>
      </c>
      <c r="AN96" s="134">
        <v>33211</v>
      </c>
      <c r="AO96" s="134">
        <v>33534</v>
      </c>
      <c r="AP96" s="134">
        <v>33229</v>
      </c>
      <c r="AQ96" s="71">
        <v>33657</v>
      </c>
      <c r="AR96" s="71">
        <v>35367</v>
      </c>
      <c r="AS96" s="71">
        <v>35935</v>
      </c>
      <c r="AT96" s="71">
        <v>37743</v>
      </c>
      <c r="AU96" s="71">
        <v>38672</v>
      </c>
      <c r="AV96" s="71">
        <v>39239</v>
      </c>
      <c r="AW96" s="206">
        <v>39681</v>
      </c>
      <c r="AX96" s="135">
        <v>39746</v>
      </c>
      <c r="AY96" s="135">
        <v>40029</v>
      </c>
      <c r="AZ96" s="135">
        <v>39178</v>
      </c>
      <c r="BA96" s="177">
        <v>39882</v>
      </c>
      <c r="BB96" s="177">
        <v>40527</v>
      </c>
      <c r="BC96" s="221">
        <v>47540</v>
      </c>
    </row>
    <row r="97" spans="2:55">
      <c r="B97" s="2"/>
      <c r="C97" s="2" t="s">
        <v>48</v>
      </c>
      <c r="D97" s="2"/>
      <c r="E97" s="4"/>
      <c r="F97" s="4"/>
      <c r="G97" s="4"/>
      <c r="H97" s="4"/>
      <c r="I97" s="4"/>
      <c r="X97" s="133"/>
      <c r="Y97" s="134"/>
      <c r="Z97" s="134"/>
      <c r="AA97" s="134"/>
      <c r="AB97" s="134"/>
      <c r="AC97" s="134">
        <v>341810</v>
      </c>
      <c r="AD97" s="134">
        <v>380834</v>
      </c>
      <c r="AE97" s="134">
        <v>402395</v>
      </c>
      <c r="AF97" s="134">
        <v>387972</v>
      </c>
      <c r="AG97" s="71">
        <v>393453</v>
      </c>
      <c r="AH97" s="134">
        <v>417140</v>
      </c>
      <c r="AI97" s="134">
        <v>412220</v>
      </c>
      <c r="AJ97" s="134">
        <v>408010</v>
      </c>
      <c r="AK97" s="134">
        <v>465837</v>
      </c>
      <c r="AL97" s="71">
        <v>471093</v>
      </c>
      <c r="AM97" s="134">
        <v>525796</v>
      </c>
      <c r="AN97" s="134">
        <v>514628</v>
      </c>
      <c r="AO97" s="134">
        <v>513950</v>
      </c>
      <c r="AP97" s="134">
        <v>509350</v>
      </c>
      <c r="AQ97" s="71">
        <v>532040</v>
      </c>
      <c r="AR97" s="71">
        <v>532351</v>
      </c>
      <c r="AS97" s="71">
        <v>507119</v>
      </c>
      <c r="AT97" s="71">
        <v>590709</v>
      </c>
      <c r="AU97" s="71">
        <v>597765</v>
      </c>
      <c r="AV97" s="71">
        <v>529881</v>
      </c>
      <c r="AW97" s="206">
        <v>408787</v>
      </c>
      <c r="AX97" s="135">
        <v>413295</v>
      </c>
      <c r="AY97" s="135">
        <v>409351</v>
      </c>
      <c r="AZ97" s="135">
        <v>481395</v>
      </c>
      <c r="BA97" s="177">
        <v>545935</v>
      </c>
      <c r="BB97" s="177">
        <v>552552</v>
      </c>
      <c r="BC97" s="221">
        <v>538885</v>
      </c>
    </row>
    <row r="98" spans="2:55">
      <c r="B98" s="2"/>
      <c r="C98" s="2" t="s">
        <v>51</v>
      </c>
      <c r="D98" s="2"/>
      <c r="E98" s="4"/>
      <c r="F98" s="4"/>
      <c r="G98" s="4"/>
      <c r="H98" s="4"/>
      <c r="I98" s="4"/>
      <c r="X98" s="133"/>
      <c r="Y98" s="134"/>
      <c r="Z98" s="134"/>
      <c r="AA98" s="134"/>
      <c r="AB98" s="134"/>
      <c r="AC98" s="134">
        <v>2116</v>
      </c>
      <c r="AD98" s="134">
        <v>1</v>
      </c>
      <c r="AE98" s="134">
        <v>1</v>
      </c>
      <c r="AF98" s="134">
        <v>1</v>
      </c>
      <c r="AG98" s="71">
        <v>1</v>
      </c>
      <c r="AH98" s="134">
        <v>1</v>
      </c>
      <c r="AI98" s="134">
        <v>1</v>
      </c>
      <c r="AJ98" s="134">
        <v>1</v>
      </c>
      <c r="AK98" s="134">
        <v>14304</v>
      </c>
      <c r="AL98" s="71">
        <v>1</v>
      </c>
      <c r="AM98" s="134">
        <v>1</v>
      </c>
      <c r="AN98" s="134">
        <v>1</v>
      </c>
      <c r="AO98" s="21">
        <v>1</v>
      </c>
      <c r="AP98" s="134">
        <v>1</v>
      </c>
      <c r="AQ98" s="71">
        <v>1</v>
      </c>
      <c r="AR98" s="71">
        <v>0</v>
      </c>
      <c r="AS98" s="72"/>
      <c r="AT98" s="72"/>
      <c r="AU98" s="72"/>
      <c r="AV98" s="72"/>
      <c r="AW98" s="72"/>
      <c r="AX98" s="138"/>
      <c r="AY98" s="138"/>
      <c r="AZ98" s="138"/>
      <c r="BA98" s="138"/>
      <c r="BB98" s="138"/>
      <c r="BC98" s="364"/>
    </row>
    <row r="99" spans="2:55">
      <c r="B99" s="2"/>
      <c r="C99" s="2" t="s">
        <v>52</v>
      </c>
      <c r="D99" s="2"/>
      <c r="E99" s="4"/>
      <c r="F99" s="4"/>
      <c r="G99" s="4"/>
      <c r="H99" s="4"/>
      <c r="I99" s="4"/>
      <c r="X99" s="133"/>
      <c r="Y99" s="134"/>
      <c r="Z99" s="134"/>
      <c r="AA99" s="134"/>
      <c r="AB99" s="134"/>
      <c r="AC99" s="134">
        <v>1021858</v>
      </c>
      <c r="AD99" s="134">
        <v>1059939</v>
      </c>
      <c r="AE99" s="134">
        <v>1061356</v>
      </c>
      <c r="AF99" s="134">
        <v>117367</v>
      </c>
      <c r="AG99" s="71">
        <v>1248911</v>
      </c>
      <c r="AH99" s="134">
        <v>1318741</v>
      </c>
      <c r="AI99" s="134">
        <v>1391862</v>
      </c>
      <c r="AJ99" s="134">
        <v>1462917</v>
      </c>
      <c r="AK99" s="134">
        <v>1470568</v>
      </c>
      <c r="AL99" s="71">
        <v>1499074</v>
      </c>
      <c r="AM99" s="134">
        <v>1520631</v>
      </c>
      <c r="AN99" s="134">
        <v>1512656</v>
      </c>
      <c r="AO99" s="134">
        <v>1538886</v>
      </c>
      <c r="AP99" s="134">
        <v>1699129</v>
      </c>
      <c r="AQ99" s="71">
        <v>1630675</v>
      </c>
      <c r="AR99" s="71">
        <v>1626559</v>
      </c>
      <c r="AS99" s="71">
        <v>1648252</v>
      </c>
      <c r="AT99" s="71">
        <v>1608272</v>
      </c>
      <c r="AU99" s="71">
        <v>1644708</v>
      </c>
      <c r="AV99" s="71">
        <v>1650124</v>
      </c>
      <c r="AW99" s="206">
        <v>1679209</v>
      </c>
      <c r="AX99" s="135">
        <v>1695301</v>
      </c>
      <c r="AY99" s="135">
        <v>1725314</v>
      </c>
      <c r="AZ99" s="135">
        <v>1679170</v>
      </c>
      <c r="BA99" s="177">
        <v>1695748</v>
      </c>
      <c r="BB99" s="177">
        <v>1720427</v>
      </c>
      <c r="BC99" s="221">
        <v>1734806</v>
      </c>
    </row>
    <row r="100" spans="2:55">
      <c r="B100" s="2"/>
      <c r="C100" s="2" t="s">
        <v>265</v>
      </c>
      <c r="D100" s="2"/>
      <c r="E100" s="4"/>
      <c r="F100" s="4"/>
      <c r="G100" s="4"/>
      <c r="H100" s="4"/>
      <c r="I100" s="4"/>
      <c r="X100" s="133"/>
      <c r="Y100" s="134"/>
      <c r="Z100" s="134"/>
      <c r="AA100" s="134"/>
      <c r="AB100" s="134"/>
      <c r="AC100" s="134">
        <v>76768</v>
      </c>
      <c r="AD100" s="218"/>
      <c r="AE100" s="218"/>
      <c r="AF100" s="218"/>
      <c r="AG100" s="216"/>
      <c r="AH100" s="218"/>
      <c r="AI100" s="218"/>
      <c r="AJ100" s="218"/>
      <c r="AK100" s="218"/>
      <c r="AL100" s="216"/>
      <c r="AM100" s="218"/>
      <c r="AN100" s="218"/>
      <c r="AO100" s="218"/>
      <c r="AP100" s="218"/>
      <c r="AQ100" s="216"/>
      <c r="AR100" s="216"/>
      <c r="AS100" s="216"/>
      <c r="AT100" s="216"/>
      <c r="AU100" s="216"/>
      <c r="AV100" s="216"/>
      <c r="AW100" s="222"/>
      <c r="AX100" s="223"/>
      <c r="AY100" s="223"/>
      <c r="AZ100" s="223"/>
      <c r="BA100" s="223"/>
      <c r="BB100" s="223"/>
      <c r="BC100" s="364"/>
    </row>
    <row r="101" spans="2:55">
      <c r="B101" s="26" t="s">
        <v>53</v>
      </c>
      <c r="C101" s="2"/>
      <c r="D101" s="2"/>
      <c r="E101" s="4"/>
      <c r="F101" s="4"/>
      <c r="G101" s="4"/>
      <c r="H101" s="4"/>
      <c r="I101" s="4"/>
      <c r="X101" s="133"/>
      <c r="Y101" s="134"/>
      <c r="Z101" s="134"/>
      <c r="AA101" s="134"/>
      <c r="AB101" s="134"/>
      <c r="AC101" s="134">
        <v>380000</v>
      </c>
      <c r="AD101" s="134">
        <v>463320</v>
      </c>
      <c r="AE101" s="134">
        <v>475000</v>
      </c>
      <c r="AF101" s="134">
        <v>527300</v>
      </c>
      <c r="AG101" s="71">
        <v>550000</v>
      </c>
      <c r="AH101" s="134">
        <v>557000</v>
      </c>
      <c r="AI101" s="134">
        <v>605000</v>
      </c>
      <c r="AJ101" s="134">
        <v>621000</v>
      </c>
      <c r="AK101" s="134">
        <v>327000</v>
      </c>
      <c r="AL101" s="71">
        <v>188000</v>
      </c>
      <c r="AM101" s="134">
        <v>196000</v>
      </c>
      <c r="AN101" s="134">
        <v>190000</v>
      </c>
      <c r="AO101" s="134">
        <v>202000</v>
      </c>
      <c r="AP101" s="134">
        <v>189000</v>
      </c>
      <c r="AQ101" s="71">
        <v>192000</v>
      </c>
      <c r="AR101" s="71">
        <v>402000</v>
      </c>
      <c r="AS101" s="71">
        <v>402000</v>
      </c>
      <c r="AT101" s="71">
        <v>716414</v>
      </c>
      <c r="AU101" s="71">
        <v>209000</v>
      </c>
      <c r="AV101" s="71">
        <v>208000</v>
      </c>
      <c r="AW101" s="71">
        <v>212000</v>
      </c>
      <c r="AX101" s="135">
        <v>179001</v>
      </c>
      <c r="AY101" s="135">
        <v>164000</v>
      </c>
      <c r="AZ101" s="135">
        <v>180000</v>
      </c>
      <c r="BA101" s="177">
        <v>180000</v>
      </c>
      <c r="BB101" s="177">
        <v>162000</v>
      </c>
      <c r="BC101" s="221">
        <v>152000</v>
      </c>
    </row>
    <row r="102" spans="2:55">
      <c r="B102" s="26"/>
      <c r="C102" s="2" t="s">
        <v>486</v>
      </c>
      <c r="D102" s="2"/>
      <c r="E102" s="4"/>
      <c r="F102" s="4"/>
      <c r="G102" s="4"/>
      <c r="H102" s="4"/>
      <c r="I102" s="4"/>
      <c r="X102" s="133"/>
      <c r="Y102" s="134"/>
      <c r="Z102" s="134"/>
      <c r="AA102" s="134"/>
      <c r="AB102" s="134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>
        <v>0</v>
      </c>
      <c r="AX102" s="140">
        <v>49000</v>
      </c>
      <c r="AY102" s="140">
        <v>47000</v>
      </c>
      <c r="AZ102" s="140">
        <v>56000</v>
      </c>
      <c r="BA102" s="177">
        <v>56000</v>
      </c>
      <c r="BB102" s="177">
        <v>47000</v>
      </c>
      <c r="BC102" s="221">
        <v>48000</v>
      </c>
    </row>
    <row r="103" spans="2:55">
      <c r="B103" s="26"/>
      <c r="C103" s="2" t="s">
        <v>54</v>
      </c>
      <c r="D103" s="2"/>
      <c r="E103" s="4"/>
      <c r="F103" s="4"/>
      <c r="G103" s="4"/>
      <c r="H103" s="4"/>
      <c r="I103" s="4"/>
      <c r="X103" s="133"/>
      <c r="Y103" s="137"/>
      <c r="Z103" s="137"/>
      <c r="AA103" s="137"/>
      <c r="AB103" s="137"/>
      <c r="AC103" s="137"/>
      <c r="AD103" s="137"/>
      <c r="AE103" s="137"/>
      <c r="AF103" s="137"/>
      <c r="AG103" s="72"/>
      <c r="AH103" s="137"/>
      <c r="AI103" s="137"/>
      <c r="AJ103" s="137"/>
      <c r="AK103" s="137"/>
      <c r="AL103" s="72"/>
      <c r="AM103" s="137"/>
      <c r="AN103" s="137"/>
      <c r="AO103" s="137"/>
      <c r="AP103" s="137"/>
      <c r="AQ103" s="72"/>
      <c r="AR103" s="71">
        <v>187000</v>
      </c>
      <c r="AS103" s="71">
        <v>187000</v>
      </c>
      <c r="AT103" s="185">
        <v>501414</v>
      </c>
      <c r="AU103" s="72"/>
      <c r="AV103" s="72"/>
      <c r="AW103" s="72"/>
      <c r="AX103" s="223"/>
      <c r="AY103" s="223"/>
      <c r="AZ103" s="223"/>
      <c r="BA103" s="223"/>
      <c r="BB103" s="223"/>
      <c r="BC103" s="223"/>
    </row>
    <row r="104" spans="2:55">
      <c r="B104" s="26"/>
      <c r="C104" s="2" t="s">
        <v>55</v>
      </c>
      <c r="D104" s="2"/>
      <c r="E104" s="4"/>
      <c r="F104" s="4"/>
      <c r="G104" s="4"/>
      <c r="H104" s="4"/>
      <c r="I104" s="4"/>
      <c r="X104" s="133"/>
      <c r="Y104" s="134"/>
      <c r="Z104" s="134"/>
      <c r="AA104" s="134"/>
      <c r="AB104" s="134"/>
      <c r="AC104" s="134">
        <v>80000</v>
      </c>
      <c r="AD104" s="134">
        <v>89000</v>
      </c>
      <c r="AE104" s="134">
        <v>96000</v>
      </c>
      <c r="AF104" s="134">
        <v>96000</v>
      </c>
      <c r="AG104" s="134">
        <v>101000</v>
      </c>
      <c r="AH104" s="134">
        <v>101000</v>
      </c>
      <c r="AI104" s="134">
        <v>107000</v>
      </c>
      <c r="AJ104" s="134">
        <v>111000</v>
      </c>
      <c r="AK104" s="134">
        <v>117000</v>
      </c>
      <c r="AL104" s="71">
        <v>124000</v>
      </c>
      <c r="AM104" s="134">
        <v>130000</v>
      </c>
      <c r="AN104" s="134">
        <v>120000</v>
      </c>
      <c r="AO104" s="134">
        <v>123000</v>
      </c>
      <c r="AP104" s="134">
        <v>119000</v>
      </c>
      <c r="AQ104" s="71">
        <v>121000</v>
      </c>
      <c r="AR104" s="71">
        <v>161000</v>
      </c>
      <c r="AS104" s="71">
        <v>161000</v>
      </c>
      <c r="AT104" s="185">
        <v>159000</v>
      </c>
      <c r="AU104" s="71">
        <v>154000</v>
      </c>
      <c r="AV104" s="71">
        <v>154000</v>
      </c>
      <c r="AW104" s="71">
        <v>158000</v>
      </c>
      <c r="AX104" s="135">
        <v>130000</v>
      </c>
      <c r="AY104" s="135">
        <v>117000</v>
      </c>
      <c r="AZ104" s="135">
        <v>124000</v>
      </c>
      <c r="BA104" s="177">
        <v>124000</v>
      </c>
      <c r="BB104" s="177">
        <v>115000</v>
      </c>
      <c r="BC104" s="221">
        <v>104000</v>
      </c>
    </row>
    <row r="105" spans="2:55">
      <c r="B105" s="26"/>
      <c r="C105" s="2" t="s">
        <v>56</v>
      </c>
      <c r="D105" s="2"/>
      <c r="E105" s="4"/>
      <c r="F105" s="4"/>
      <c r="G105" s="4"/>
      <c r="H105" s="4"/>
      <c r="I105" s="4"/>
      <c r="X105" s="133"/>
      <c r="Y105" s="134"/>
      <c r="Z105" s="134"/>
      <c r="AA105" s="134"/>
      <c r="AB105" s="134"/>
      <c r="AC105" s="134">
        <v>52000</v>
      </c>
      <c r="AD105" s="134">
        <v>57000</v>
      </c>
      <c r="AE105" s="134">
        <v>57000</v>
      </c>
      <c r="AF105" s="134">
        <v>57000</v>
      </c>
      <c r="AG105" s="177">
        <v>61000</v>
      </c>
      <c r="AH105" s="177">
        <v>61000</v>
      </c>
      <c r="AI105" s="134">
        <v>70000</v>
      </c>
      <c r="AJ105" s="134">
        <v>63000</v>
      </c>
      <c r="AK105" s="134">
        <v>64000</v>
      </c>
      <c r="AL105" s="71">
        <v>64000</v>
      </c>
      <c r="AM105" s="134">
        <v>66000</v>
      </c>
      <c r="AN105" s="134">
        <v>70000</v>
      </c>
      <c r="AO105" s="134">
        <v>79000</v>
      </c>
      <c r="AP105" s="134">
        <v>70000</v>
      </c>
      <c r="AQ105" s="71">
        <v>71000</v>
      </c>
      <c r="AR105" s="71">
        <v>54000</v>
      </c>
      <c r="AS105" s="71">
        <v>54000</v>
      </c>
      <c r="AT105" s="185">
        <v>56000</v>
      </c>
      <c r="AU105" s="71">
        <v>55000</v>
      </c>
      <c r="AV105" s="71">
        <v>54000</v>
      </c>
      <c r="AW105" s="71">
        <v>54000</v>
      </c>
      <c r="AX105" s="135">
        <v>1</v>
      </c>
      <c r="AY105" s="223"/>
      <c r="AZ105" s="223"/>
      <c r="BA105" s="223"/>
      <c r="BB105" s="223"/>
      <c r="BC105" s="364"/>
    </row>
    <row r="106" spans="2:55">
      <c r="B106" s="26"/>
      <c r="C106" s="2" t="s">
        <v>57</v>
      </c>
      <c r="D106" s="2"/>
      <c r="E106" s="4"/>
      <c r="F106" s="4"/>
      <c r="G106" s="4"/>
      <c r="H106" s="4"/>
      <c r="I106" s="4"/>
      <c r="X106" s="133"/>
      <c r="Y106" s="137"/>
      <c r="Z106" s="137"/>
      <c r="AA106" s="137"/>
      <c r="AB106" s="137"/>
      <c r="AC106" s="134">
        <v>248000</v>
      </c>
      <c r="AD106" s="134">
        <v>317320</v>
      </c>
      <c r="AE106" s="134">
        <v>322000</v>
      </c>
      <c r="AF106" s="134">
        <v>374300</v>
      </c>
      <c r="AG106" s="71">
        <v>388000</v>
      </c>
      <c r="AH106" s="134">
        <v>395000</v>
      </c>
      <c r="AI106" s="134">
        <v>428000</v>
      </c>
      <c r="AJ106" s="134">
        <v>447000</v>
      </c>
      <c r="AK106" s="134">
        <v>146000</v>
      </c>
      <c r="AL106" s="72"/>
      <c r="AM106" s="137"/>
      <c r="AN106" s="137"/>
      <c r="AO106" s="137"/>
      <c r="AP106" s="137"/>
      <c r="AQ106" s="72"/>
      <c r="AR106" s="72"/>
      <c r="AS106" s="72"/>
      <c r="AT106" s="72"/>
      <c r="AU106" s="72"/>
      <c r="AV106" s="72"/>
      <c r="AW106" s="72"/>
      <c r="AX106" s="223"/>
      <c r="AY106" s="223"/>
      <c r="AZ106" s="223"/>
      <c r="BA106" s="223"/>
      <c r="BB106" s="223"/>
      <c r="BC106" s="364"/>
    </row>
    <row r="107" spans="2:55">
      <c r="B107" s="26" t="s">
        <v>58</v>
      </c>
      <c r="C107" s="2"/>
      <c r="D107" s="2"/>
      <c r="E107" s="4"/>
      <c r="F107" s="4"/>
      <c r="G107" s="4"/>
      <c r="H107" s="4"/>
      <c r="I107" s="4"/>
      <c r="X107" s="133"/>
      <c r="Y107" s="137"/>
      <c r="Z107" s="137"/>
      <c r="AA107" s="137"/>
      <c r="AB107" s="134"/>
      <c r="AC107" s="134">
        <v>475000</v>
      </c>
      <c r="AD107" s="134">
        <v>1040000</v>
      </c>
      <c r="AE107" s="134">
        <v>1616000</v>
      </c>
      <c r="AF107" s="134">
        <v>1114000</v>
      </c>
      <c r="AG107" s="71">
        <v>638000</v>
      </c>
      <c r="AH107" s="134">
        <v>445000</v>
      </c>
      <c r="AI107" s="134">
        <v>823000</v>
      </c>
      <c r="AJ107" s="134">
        <v>506000</v>
      </c>
      <c r="AK107" s="134">
        <v>400000</v>
      </c>
      <c r="AL107" s="71">
        <v>302000</v>
      </c>
      <c r="AM107" s="134">
        <v>323000</v>
      </c>
      <c r="AN107" s="134">
        <v>765000</v>
      </c>
      <c r="AO107" s="134">
        <v>500000</v>
      </c>
      <c r="AP107" s="134">
        <v>420000</v>
      </c>
      <c r="AQ107" s="71">
        <v>177000</v>
      </c>
      <c r="AR107" s="71">
        <v>154000</v>
      </c>
      <c r="AS107" s="71">
        <v>154000</v>
      </c>
      <c r="AT107" s="185">
        <v>134000</v>
      </c>
      <c r="AU107" s="71">
        <v>180000</v>
      </c>
      <c r="AV107" s="71">
        <v>297000</v>
      </c>
      <c r="AW107" s="71">
        <v>253000</v>
      </c>
      <c r="AX107" s="135">
        <v>120000</v>
      </c>
      <c r="AY107" s="135">
        <v>140000</v>
      </c>
      <c r="AZ107" s="177">
        <v>136000</v>
      </c>
      <c r="BA107" s="177">
        <v>136000</v>
      </c>
      <c r="BB107" s="177">
        <v>152000</v>
      </c>
      <c r="BC107" s="221">
        <v>138000</v>
      </c>
    </row>
    <row r="108" spans="2:55">
      <c r="B108" s="26" t="s">
        <v>59</v>
      </c>
      <c r="C108" s="2"/>
      <c r="D108" s="2"/>
      <c r="E108" s="4"/>
      <c r="F108" s="4"/>
      <c r="G108" s="4"/>
      <c r="H108" s="4"/>
      <c r="I108" s="4"/>
      <c r="X108" s="133"/>
      <c r="Y108" s="137"/>
      <c r="Z108" s="137"/>
      <c r="AA108" s="137"/>
      <c r="AB108" s="137"/>
      <c r="AC108" s="137"/>
      <c r="AD108" s="137"/>
      <c r="AE108" s="137"/>
      <c r="AF108" s="137"/>
      <c r="AG108" s="72"/>
      <c r="AH108" s="137"/>
      <c r="AI108" s="137"/>
      <c r="AJ108" s="137"/>
      <c r="AK108" s="137"/>
      <c r="AL108" s="72"/>
      <c r="AM108" s="137"/>
      <c r="AN108" s="137"/>
      <c r="AO108" s="137"/>
      <c r="AP108" s="137"/>
      <c r="AQ108" s="72"/>
      <c r="AR108" s="71">
        <v>58000</v>
      </c>
      <c r="AS108" s="71">
        <v>58000</v>
      </c>
      <c r="AT108" s="185">
        <v>70000</v>
      </c>
      <c r="AU108" s="71">
        <v>104000</v>
      </c>
      <c r="AV108" s="71">
        <v>157000</v>
      </c>
      <c r="AW108" s="71">
        <v>124000</v>
      </c>
      <c r="AX108" s="135">
        <v>43000</v>
      </c>
      <c r="AY108" s="135">
        <v>52000</v>
      </c>
      <c r="AZ108" s="177">
        <v>66000</v>
      </c>
      <c r="BA108" s="177">
        <v>66000</v>
      </c>
      <c r="BB108" s="177">
        <v>159000</v>
      </c>
      <c r="BC108" s="221">
        <v>280000</v>
      </c>
    </row>
    <row r="109" spans="2:55">
      <c r="B109" s="26" t="s">
        <v>60</v>
      </c>
      <c r="C109" s="2"/>
      <c r="D109" s="2"/>
      <c r="E109" s="4"/>
      <c r="F109" s="4"/>
      <c r="G109" s="4"/>
      <c r="H109" s="4"/>
      <c r="I109" s="4"/>
      <c r="X109" s="133"/>
      <c r="Y109" s="137"/>
      <c r="Z109" s="137"/>
      <c r="AA109" s="137"/>
      <c r="AB109" s="137"/>
      <c r="AC109" s="137"/>
      <c r="AD109" s="137"/>
      <c r="AE109" s="137"/>
      <c r="AF109" s="137"/>
      <c r="AG109" s="72"/>
      <c r="AH109" s="137"/>
      <c r="AI109" s="137"/>
      <c r="AJ109" s="137"/>
      <c r="AK109" s="137"/>
      <c r="AL109" s="72"/>
      <c r="AM109" s="137"/>
      <c r="AN109" s="137"/>
      <c r="AO109" s="137"/>
      <c r="AP109" s="137"/>
      <c r="AQ109" s="72"/>
      <c r="AR109" s="71">
        <v>36000</v>
      </c>
      <c r="AS109" s="71">
        <v>36000</v>
      </c>
      <c r="AT109" s="185">
        <v>66000</v>
      </c>
      <c r="AU109" s="71">
        <v>116000</v>
      </c>
      <c r="AV109" s="71">
        <v>94000</v>
      </c>
      <c r="AW109" s="71">
        <v>86000</v>
      </c>
      <c r="AX109" s="135">
        <v>25000</v>
      </c>
      <c r="AY109" s="135">
        <v>34000</v>
      </c>
      <c r="AZ109" s="177">
        <v>13000</v>
      </c>
      <c r="BA109" s="177">
        <v>13000</v>
      </c>
      <c r="BB109" s="177">
        <v>130000</v>
      </c>
      <c r="BC109" s="221">
        <v>173000</v>
      </c>
    </row>
    <row r="110" spans="2:55">
      <c r="B110" s="26" t="s">
        <v>61</v>
      </c>
      <c r="C110" s="2"/>
      <c r="D110" s="2"/>
      <c r="E110" s="4"/>
      <c r="F110" s="4"/>
      <c r="G110" s="4"/>
      <c r="H110" s="4"/>
      <c r="I110" s="4"/>
      <c r="X110" s="133"/>
      <c r="Y110" s="137"/>
      <c r="Z110" s="137"/>
      <c r="AA110" s="137"/>
      <c r="AB110" s="137"/>
      <c r="AC110" s="137"/>
      <c r="AD110" s="137"/>
      <c r="AE110" s="137"/>
      <c r="AF110" s="137"/>
      <c r="AG110" s="72"/>
      <c r="AH110" s="137"/>
      <c r="AI110" s="137"/>
      <c r="AJ110" s="137"/>
      <c r="AK110" s="134">
        <v>422000</v>
      </c>
      <c r="AL110" s="71">
        <v>1128000</v>
      </c>
      <c r="AM110" s="134">
        <v>980000</v>
      </c>
      <c r="AN110" s="134">
        <v>980000</v>
      </c>
      <c r="AO110" s="134">
        <v>960000</v>
      </c>
      <c r="AP110" s="134">
        <v>980000</v>
      </c>
      <c r="AQ110" s="71">
        <v>983000</v>
      </c>
      <c r="AR110" s="71">
        <v>1080000</v>
      </c>
      <c r="AS110" s="71">
        <v>1080000</v>
      </c>
      <c r="AT110" s="185">
        <v>1107000</v>
      </c>
      <c r="AU110" s="71">
        <v>1066000</v>
      </c>
      <c r="AV110" s="71">
        <v>1024000</v>
      </c>
      <c r="AW110" s="71">
        <v>1065000</v>
      </c>
      <c r="AX110" s="135">
        <v>1017000</v>
      </c>
      <c r="AY110" s="135">
        <v>1023000</v>
      </c>
      <c r="AZ110" s="177">
        <v>1128000</v>
      </c>
      <c r="BA110" s="177">
        <v>1128000</v>
      </c>
      <c r="BB110" s="177">
        <v>1434000</v>
      </c>
      <c r="BC110" s="221">
        <v>2401000</v>
      </c>
    </row>
    <row r="111" spans="2:55">
      <c r="B111" s="26" t="s">
        <v>63</v>
      </c>
      <c r="C111" s="2"/>
      <c r="D111" s="2"/>
      <c r="E111" s="4"/>
      <c r="F111" s="4"/>
      <c r="G111" s="4"/>
      <c r="H111" s="4"/>
      <c r="I111" s="4"/>
      <c r="X111" s="133"/>
      <c r="Y111" s="137"/>
      <c r="Z111" s="137"/>
      <c r="AA111" s="137"/>
      <c r="AB111" s="137"/>
      <c r="AC111" s="137"/>
      <c r="AD111" s="137"/>
      <c r="AE111" s="134">
        <v>0</v>
      </c>
      <c r="AF111" s="134">
        <v>5800</v>
      </c>
      <c r="AG111" s="71">
        <v>4000</v>
      </c>
      <c r="AH111" s="134">
        <v>2710</v>
      </c>
      <c r="AI111" s="134">
        <v>2977</v>
      </c>
      <c r="AJ111" s="134">
        <v>2748</v>
      </c>
      <c r="AK111" s="134">
        <v>5000</v>
      </c>
      <c r="AL111" s="71">
        <v>5000</v>
      </c>
      <c r="AM111" s="134">
        <v>5000</v>
      </c>
      <c r="AN111" s="134">
        <v>650</v>
      </c>
      <c r="AO111" s="134">
        <v>0</v>
      </c>
      <c r="AP111" s="134">
        <v>1</v>
      </c>
      <c r="AQ111" s="71">
        <v>1</v>
      </c>
      <c r="AR111" s="71">
        <v>1</v>
      </c>
      <c r="AS111" s="71">
        <v>1</v>
      </c>
      <c r="AT111" s="185">
        <v>1</v>
      </c>
      <c r="AU111" s="179"/>
      <c r="AV111" s="179"/>
      <c r="AW111" s="179"/>
      <c r="AX111" s="350"/>
      <c r="AY111" s="350"/>
      <c r="AZ111" s="350"/>
      <c r="BA111" s="350"/>
      <c r="BB111" s="350"/>
      <c r="BC111" s="371"/>
    </row>
    <row r="112" spans="2:55">
      <c r="B112" s="26" t="s">
        <v>64</v>
      </c>
      <c r="C112" s="2"/>
      <c r="D112" s="2"/>
      <c r="E112" s="4"/>
      <c r="F112" s="4"/>
      <c r="G112" s="4"/>
      <c r="H112" s="4"/>
      <c r="I112" s="4"/>
      <c r="X112" s="133"/>
      <c r="Y112" s="134"/>
      <c r="Z112" s="134"/>
      <c r="AA112" s="134"/>
      <c r="AB112" s="134"/>
      <c r="AC112" s="134">
        <v>338000</v>
      </c>
      <c r="AD112" s="134">
        <v>395000</v>
      </c>
      <c r="AE112" s="134">
        <v>395000</v>
      </c>
      <c r="AF112" s="134">
        <v>395000</v>
      </c>
      <c r="AG112" s="71">
        <v>347000</v>
      </c>
      <c r="AH112" s="134">
        <v>261000</v>
      </c>
      <c r="AI112" s="134">
        <v>277000</v>
      </c>
      <c r="AJ112" s="134">
        <v>291000</v>
      </c>
      <c r="AK112" s="134">
        <v>318000</v>
      </c>
      <c r="AL112" s="71">
        <v>319000</v>
      </c>
      <c r="AM112" s="134">
        <v>280000</v>
      </c>
      <c r="AN112" s="134">
        <v>240000</v>
      </c>
      <c r="AO112" s="134">
        <v>240000</v>
      </c>
      <c r="AP112" s="134">
        <v>220000</v>
      </c>
      <c r="AQ112" s="71">
        <v>204000</v>
      </c>
      <c r="AR112" s="71">
        <v>231000</v>
      </c>
      <c r="AS112" s="71">
        <v>231000</v>
      </c>
      <c r="AT112" s="185">
        <v>241000</v>
      </c>
      <c r="AU112" s="71">
        <v>256000</v>
      </c>
      <c r="AV112" s="71">
        <v>221000</v>
      </c>
      <c r="AW112" s="71">
        <v>222000</v>
      </c>
      <c r="AX112" s="135">
        <v>70000</v>
      </c>
      <c r="AY112" s="135">
        <v>102000</v>
      </c>
      <c r="AZ112" s="177">
        <v>113000</v>
      </c>
      <c r="BA112" s="177">
        <v>113000</v>
      </c>
      <c r="BB112" s="177">
        <v>50000</v>
      </c>
      <c r="BC112" s="221">
        <v>60000</v>
      </c>
    </row>
    <row r="113" spans="2:63">
      <c r="B113" s="26" t="s">
        <v>65</v>
      </c>
      <c r="C113" s="2"/>
      <c r="D113" s="2"/>
      <c r="E113" s="4"/>
      <c r="F113" s="4"/>
      <c r="G113" s="4"/>
      <c r="H113" s="4"/>
      <c r="I113" s="4"/>
      <c r="X113" s="133"/>
      <c r="Y113" s="137"/>
      <c r="Z113" s="137"/>
      <c r="AA113" s="137"/>
      <c r="AB113" s="137"/>
      <c r="AC113" s="137"/>
      <c r="AD113" s="137"/>
      <c r="AE113" s="137"/>
      <c r="AF113" s="137"/>
      <c r="AG113" s="72"/>
      <c r="AH113" s="137"/>
      <c r="AI113" s="137"/>
      <c r="AJ113" s="137"/>
      <c r="AK113" s="137"/>
      <c r="AL113" s="72"/>
      <c r="AM113" s="134">
        <v>937000</v>
      </c>
      <c r="AN113" s="134">
        <v>913000</v>
      </c>
      <c r="AO113" s="134">
        <v>886472</v>
      </c>
      <c r="AP113" s="134">
        <v>867000</v>
      </c>
      <c r="AQ113" s="71">
        <v>892000</v>
      </c>
      <c r="AR113" s="71">
        <v>869000</v>
      </c>
      <c r="AS113" s="71">
        <v>880000</v>
      </c>
      <c r="AT113" s="185">
        <v>718000</v>
      </c>
      <c r="AU113" s="71">
        <v>204000</v>
      </c>
      <c r="AV113" s="71">
        <v>178000</v>
      </c>
      <c r="AW113" s="71">
        <v>203000</v>
      </c>
      <c r="AX113" s="135">
        <v>201000</v>
      </c>
      <c r="AY113" s="135">
        <v>165000</v>
      </c>
      <c r="AZ113" s="177">
        <v>70774</v>
      </c>
      <c r="BA113" s="177">
        <v>62000</v>
      </c>
      <c r="BB113" s="177">
        <v>62000</v>
      </c>
      <c r="BC113" s="221">
        <v>55000</v>
      </c>
    </row>
    <row r="114" spans="2:63">
      <c r="B114" s="26" t="s">
        <v>66</v>
      </c>
      <c r="C114" s="2"/>
      <c r="D114" s="2"/>
      <c r="E114" s="4"/>
      <c r="F114" s="4"/>
      <c r="G114" s="4"/>
      <c r="H114" s="4"/>
      <c r="I114" s="4"/>
      <c r="X114" s="133"/>
      <c r="Y114" s="134"/>
      <c r="Z114" s="134"/>
      <c r="AA114" s="134"/>
      <c r="AB114" s="134"/>
      <c r="AC114" s="134">
        <v>50000</v>
      </c>
      <c r="AD114" s="134">
        <v>50000</v>
      </c>
      <c r="AE114" s="134">
        <v>60000</v>
      </c>
      <c r="AF114" s="134">
        <v>60000</v>
      </c>
      <c r="AG114" s="134">
        <v>60000</v>
      </c>
      <c r="AH114" s="134">
        <v>60000</v>
      </c>
      <c r="AI114" s="134">
        <v>60000</v>
      </c>
      <c r="AJ114" s="134">
        <v>58000</v>
      </c>
      <c r="AK114" s="134">
        <v>417000</v>
      </c>
      <c r="AL114" s="71">
        <v>990000</v>
      </c>
      <c r="AM114" s="134">
        <v>905000</v>
      </c>
      <c r="AN114" s="134">
        <v>1740000</v>
      </c>
      <c r="AO114" s="134">
        <v>1404000</v>
      </c>
      <c r="AP114" s="134">
        <v>1161000</v>
      </c>
      <c r="AQ114" s="71">
        <v>580000</v>
      </c>
      <c r="AR114" s="71">
        <v>100001</v>
      </c>
      <c r="AS114" s="71">
        <v>100001</v>
      </c>
      <c r="AT114" s="71">
        <v>100001</v>
      </c>
      <c r="AU114" s="71">
        <v>87001</v>
      </c>
      <c r="AV114" s="71">
        <v>36001</v>
      </c>
      <c r="AW114" s="71">
        <v>15000</v>
      </c>
      <c r="AX114" s="135">
        <v>1</v>
      </c>
      <c r="AY114" s="135">
        <v>1</v>
      </c>
      <c r="AZ114" s="177">
        <v>110000</v>
      </c>
      <c r="BA114" s="177">
        <v>150000</v>
      </c>
      <c r="BB114" s="177">
        <v>240000</v>
      </c>
      <c r="BC114" s="221">
        <v>50000</v>
      </c>
    </row>
    <row r="115" spans="2:63">
      <c r="B115" s="2" t="s">
        <v>67</v>
      </c>
      <c r="C115" s="2"/>
      <c r="D115" s="2"/>
      <c r="E115" s="4"/>
      <c r="F115" s="4"/>
      <c r="G115" s="4"/>
      <c r="H115" s="4"/>
      <c r="I115" s="4"/>
      <c r="X115" s="133"/>
      <c r="Y115" s="134"/>
      <c r="Z115" s="134"/>
      <c r="AA115" s="134"/>
      <c r="AB115" s="134"/>
      <c r="AC115" s="134">
        <v>18000</v>
      </c>
      <c r="AD115" s="134">
        <v>16000</v>
      </c>
      <c r="AE115" s="134">
        <v>12000</v>
      </c>
      <c r="AF115" s="134">
        <v>12000</v>
      </c>
      <c r="AG115" s="134">
        <v>16000</v>
      </c>
      <c r="AH115" s="134">
        <v>16000</v>
      </c>
      <c r="AI115" s="134">
        <v>16000</v>
      </c>
      <c r="AJ115" s="134">
        <v>14000</v>
      </c>
      <c r="AK115" s="134">
        <v>15000</v>
      </c>
      <c r="AL115" s="71">
        <v>15000</v>
      </c>
      <c r="AM115" s="134">
        <v>15000</v>
      </c>
      <c r="AN115" s="134">
        <v>16000</v>
      </c>
      <c r="AO115" s="134">
        <v>16000</v>
      </c>
      <c r="AP115" s="134">
        <v>15000</v>
      </c>
      <c r="AQ115" s="71">
        <v>15000</v>
      </c>
      <c r="AR115" s="71">
        <v>15000</v>
      </c>
      <c r="AS115" s="71">
        <v>15000</v>
      </c>
      <c r="AT115" s="71">
        <v>15000</v>
      </c>
      <c r="AU115" s="71">
        <v>15000</v>
      </c>
      <c r="AV115" s="71">
        <v>15000</v>
      </c>
      <c r="AW115" s="71">
        <v>16000</v>
      </c>
      <c r="AX115" s="135">
        <v>14000</v>
      </c>
      <c r="AY115" s="135">
        <v>14000</v>
      </c>
      <c r="AZ115" s="177">
        <v>13000</v>
      </c>
      <c r="BA115" s="177">
        <v>13000</v>
      </c>
      <c r="BB115" s="177">
        <v>12000</v>
      </c>
      <c r="BC115" s="221">
        <v>12000</v>
      </c>
    </row>
    <row r="116" spans="2:63">
      <c r="B116" s="2" t="s">
        <v>68</v>
      </c>
      <c r="C116" s="2"/>
      <c r="D116" s="2"/>
      <c r="E116" s="4"/>
      <c r="F116" s="4"/>
      <c r="G116" s="4"/>
      <c r="H116" s="4"/>
      <c r="I116" s="4"/>
      <c r="X116" s="133"/>
      <c r="Y116" s="134"/>
      <c r="Z116" s="134"/>
      <c r="AA116" s="134"/>
      <c r="AB116" s="134"/>
      <c r="AC116" s="134">
        <v>235371</v>
      </c>
      <c r="AD116" s="134">
        <v>239405</v>
      </c>
      <c r="AE116" s="134">
        <v>236878</v>
      </c>
      <c r="AF116" s="134">
        <v>253956</v>
      </c>
      <c r="AG116" s="71">
        <v>295055</v>
      </c>
      <c r="AH116" s="134">
        <v>305623</v>
      </c>
      <c r="AI116" s="134">
        <v>344163</v>
      </c>
      <c r="AJ116" s="134">
        <v>375137</v>
      </c>
      <c r="AK116" s="134">
        <v>430604</v>
      </c>
      <c r="AL116" s="71">
        <v>433480</v>
      </c>
      <c r="AM116" s="134">
        <v>439291</v>
      </c>
      <c r="AN116" s="134">
        <v>276633</v>
      </c>
      <c r="AO116" s="134">
        <v>268513</v>
      </c>
      <c r="AP116" s="134">
        <v>261041</v>
      </c>
      <c r="AQ116" s="71">
        <v>255585</v>
      </c>
      <c r="AR116" s="71">
        <v>248223</v>
      </c>
      <c r="AS116" s="71">
        <v>242520</v>
      </c>
      <c r="AT116" s="71">
        <v>262182</v>
      </c>
      <c r="AU116" s="71">
        <v>268368</v>
      </c>
      <c r="AV116" s="71">
        <v>236670</v>
      </c>
      <c r="AW116" s="71">
        <v>252967</v>
      </c>
      <c r="AX116" s="135">
        <v>504671</v>
      </c>
      <c r="AY116" s="135">
        <v>534243</v>
      </c>
      <c r="AZ116" s="177">
        <v>854315</v>
      </c>
      <c r="BA116" s="177">
        <v>320647</v>
      </c>
      <c r="BB116" s="177">
        <v>290546</v>
      </c>
      <c r="BC116" s="221">
        <v>319507</v>
      </c>
    </row>
    <row r="117" spans="2:63">
      <c r="B117" s="2" t="s">
        <v>69</v>
      </c>
      <c r="C117" s="2"/>
      <c r="D117" s="2"/>
      <c r="E117" s="4"/>
      <c r="F117" s="4"/>
      <c r="G117" s="4"/>
      <c r="H117" s="4"/>
      <c r="I117" s="4"/>
      <c r="X117" s="133"/>
      <c r="Y117" s="134"/>
      <c r="Z117" s="134"/>
      <c r="AA117" s="134"/>
      <c r="AB117" s="134"/>
      <c r="AC117" s="134">
        <v>242323</v>
      </c>
      <c r="AD117" s="134">
        <v>268239</v>
      </c>
      <c r="AE117" s="134">
        <v>320805</v>
      </c>
      <c r="AF117" s="134">
        <v>348775</v>
      </c>
      <c r="AG117" s="71">
        <v>372525</v>
      </c>
      <c r="AH117" s="134">
        <v>457718</v>
      </c>
      <c r="AI117" s="134">
        <v>582369</v>
      </c>
      <c r="AJ117" s="134">
        <v>583183</v>
      </c>
      <c r="AK117" s="134">
        <v>591221</v>
      </c>
      <c r="AL117" s="71">
        <v>602146</v>
      </c>
      <c r="AM117" s="134">
        <v>620121</v>
      </c>
      <c r="AN117" s="134">
        <v>706504</v>
      </c>
      <c r="AO117" s="134">
        <v>718171</v>
      </c>
      <c r="AP117" s="134">
        <v>732338</v>
      </c>
      <c r="AQ117" s="71">
        <v>747242</v>
      </c>
      <c r="AR117" s="71">
        <v>739025</v>
      </c>
      <c r="AS117" s="71">
        <v>1025371</v>
      </c>
      <c r="AT117" s="71">
        <v>1090767</v>
      </c>
      <c r="AU117" s="71">
        <v>1078282</v>
      </c>
      <c r="AV117" s="71">
        <v>1091110</v>
      </c>
      <c r="AW117" s="71">
        <v>1057678</v>
      </c>
      <c r="AX117" s="135">
        <v>989680</v>
      </c>
      <c r="AY117" s="135">
        <v>929362</v>
      </c>
      <c r="AZ117" s="177">
        <v>947760</v>
      </c>
      <c r="BA117" s="177">
        <v>911460</v>
      </c>
      <c r="BB117" s="177">
        <v>844818</v>
      </c>
      <c r="BC117" s="221">
        <v>864966</v>
      </c>
    </row>
    <row r="118" spans="2:63">
      <c r="B118" s="26"/>
      <c r="C118" s="2" t="s">
        <v>121</v>
      </c>
      <c r="D118" s="2"/>
      <c r="E118" s="4"/>
      <c r="F118" s="4"/>
      <c r="G118" s="4"/>
      <c r="H118" s="4"/>
      <c r="I118" s="4"/>
      <c r="X118" s="133"/>
      <c r="Y118" s="134"/>
      <c r="Z118" s="134"/>
      <c r="AA118" s="134"/>
      <c r="AB118" s="134"/>
      <c r="AC118" s="134">
        <v>171027</v>
      </c>
      <c r="AD118" s="134">
        <v>206031</v>
      </c>
      <c r="AE118" s="134">
        <v>257727</v>
      </c>
      <c r="AF118" s="134">
        <v>285383</v>
      </c>
      <c r="AG118" s="71">
        <v>303086</v>
      </c>
      <c r="AH118" s="134">
        <v>394264</v>
      </c>
      <c r="AI118" s="134">
        <v>442816</v>
      </c>
      <c r="AJ118" s="134">
        <v>425837</v>
      </c>
      <c r="AK118" s="134">
        <v>432716</v>
      </c>
      <c r="AL118" s="71">
        <v>439346</v>
      </c>
      <c r="AM118" s="134">
        <v>458782</v>
      </c>
      <c r="AN118" s="134">
        <v>544034</v>
      </c>
      <c r="AO118" s="134">
        <v>553626</v>
      </c>
      <c r="AP118" s="134">
        <v>567211</v>
      </c>
      <c r="AQ118" s="71">
        <v>576883</v>
      </c>
      <c r="AR118" s="184">
        <v>558545</v>
      </c>
      <c r="AS118" s="71">
        <v>555749</v>
      </c>
      <c r="AT118" s="71">
        <v>544120</v>
      </c>
      <c r="AU118" s="71">
        <v>549893</v>
      </c>
      <c r="AV118" s="71">
        <v>557254</v>
      </c>
      <c r="AW118" s="71">
        <v>511466</v>
      </c>
      <c r="AX118" s="135">
        <v>519287</v>
      </c>
      <c r="AY118" s="135">
        <v>479024</v>
      </c>
      <c r="AZ118" s="177">
        <v>488312</v>
      </c>
      <c r="BA118" s="177">
        <v>458484</v>
      </c>
      <c r="BB118" s="177">
        <v>405029</v>
      </c>
      <c r="BC118" s="221">
        <v>408510</v>
      </c>
    </row>
    <row r="119" spans="2:63">
      <c r="B119" s="26"/>
      <c r="C119" s="2" t="s">
        <v>71</v>
      </c>
      <c r="D119" s="2"/>
      <c r="E119" s="4"/>
      <c r="F119" s="4"/>
      <c r="G119" s="4"/>
      <c r="H119" s="4"/>
      <c r="I119" s="4"/>
      <c r="X119" s="133"/>
      <c r="Y119" s="134"/>
      <c r="Z119" s="134"/>
      <c r="AA119" s="134"/>
      <c r="AB119" s="134"/>
      <c r="AC119" s="134">
        <v>71296</v>
      </c>
      <c r="AD119" s="134">
        <v>62208</v>
      </c>
      <c r="AE119" s="134">
        <v>63078</v>
      </c>
      <c r="AF119" s="134">
        <v>63392</v>
      </c>
      <c r="AG119" s="71">
        <v>69439</v>
      </c>
      <c r="AH119" s="134">
        <v>63454</v>
      </c>
      <c r="AI119" s="134">
        <v>139553</v>
      </c>
      <c r="AJ119" s="134">
        <v>157346</v>
      </c>
      <c r="AK119" s="134">
        <v>158505</v>
      </c>
      <c r="AL119" s="71">
        <v>162800</v>
      </c>
      <c r="AM119" s="134">
        <v>161339</v>
      </c>
      <c r="AN119" s="134">
        <v>162470</v>
      </c>
      <c r="AO119" s="134">
        <v>164545</v>
      </c>
      <c r="AP119" s="134">
        <v>165127</v>
      </c>
      <c r="AQ119" s="71">
        <v>170359</v>
      </c>
      <c r="AR119" s="71">
        <v>180480</v>
      </c>
      <c r="AS119" s="71">
        <v>469622</v>
      </c>
      <c r="AT119" s="71">
        <v>546647</v>
      </c>
      <c r="AU119" s="71">
        <v>528389</v>
      </c>
      <c r="AV119" s="71">
        <v>533856</v>
      </c>
      <c r="AW119" s="71">
        <v>546212</v>
      </c>
      <c r="AX119" s="135">
        <v>470393</v>
      </c>
      <c r="AY119" s="135">
        <v>450335</v>
      </c>
      <c r="AZ119" s="177">
        <v>459448</v>
      </c>
      <c r="BA119" s="177">
        <v>452976</v>
      </c>
      <c r="BB119" s="177">
        <v>439789</v>
      </c>
      <c r="BC119" s="221">
        <v>456456</v>
      </c>
    </row>
    <row r="120" spans="2:63">
      <c r="B120" s="26" t="s">
        <v>72</v>
      </c>
      <c r="C120" s="2"/>
      <c r="D120" s="2"/>
      <c r="E120" s="4"/>
      <c r="F120" s="4"/>
      <c r="G120" s="4"/>
      <c r="H120" s="4"/>
      <c r="I120" s="4"/>
      <c r="X120" s="133"/>
      <c r="Y120" s="134"/>
      <c r="Z120" s="134"/>
      <c r="AA120" s="134"/>
      <c r="AB120" s="134"/>
      <c r="AC120" s="134">
        <v>1242424</v>
      </c>
      <c r="AD120" s="134">
        <v>1594604</v>
      </c>
      <c r="AE120" s="134">
        <v>1556634</v>
      </c>
      <c r="AF120" s="134">
        <v>1549422</v>
      </c>
      <c r="AG120" s="71">
        <v>1876078</v>
      </c>
      <c r="AH120" s="134">
        <v>1544050</v>
      </c>
      <c r="AI120" s="134">
        <v>1717370</v>
      </c>
      <c r="AJ120" s="134">
        <v>1718860</v>
      </c>
      <c r="AK120" s="134">
        <v>1844079</v>
      </c>
      <c r="AL120" s="71">
        <v>1917868</v>
      </c>
      <c r="AM120" s="134">
        <v>2023310</v>
      </c>
      <c r="AN120" s="134">
        <v>2221338</v>
      </c>
      <c r="AO120" s="134">
        <v>1912860</v>
      </c>
      <c r="AP120" s="134">
        <v>2273393</v>
      </c>
      <c r="AQ120" s="71">
        <v>2417784</v>
      </c>
      <c r="AR120" s="71">
        <v>2454741</v>
      </c>
      <c r="AS120" s="71">
        <v>3574449</v>
      </c>
      <c r="AT120" s="71">
        <v>4205377</v>
      </c>
      <c r="AU120" s="71">
        <v>3018603</v>
      </c>
      <c r="AV120" s="71">
        <v>3855481</v>
      </c>
      <c r="AW120" s="71">
        <v>2855418</v>
      </c>
      <c r="AX120" s="135">
        <v>5519207</v>
      </c>
      <c r="AY120" s="135">
        <v>4856452</v>
      </c>
      <c r="AZ120" s="177">
        <v>4672777</v>
      </c>
      <c r="BA120" s="177">
        <v>4974098</v>
      </c>
      <c r="BB120" s="177">
        <v>4800055</v>
      </c>
      <c r="BC120" s="221">
        <v>5937888</v>
      </c>
      <c r="BE120" s="224"/>
    </row>
    <row r="121" spans="2:63">
      <c r="B121" s="26" t="s">
        <v>73</v>
      </c>
      <c r="C121" s="2"/>
      <c r="D121" s="2"/>
      <c r="E121" s="4"/>
      <c r="F121" s="4"/>
      <c r="G121" s="4"/>
      <c r="H121" s="4"/>
      <c r="I121" s="4"/>
      <c r="X121" s="133"/>
      <c r="Y121" s="134"/>
      <c r="Z121" s="134"/>
      <c r="AA121" s="134"/>
      <c r="AB121" s="134"/>
      <c r="AC121" s="134">
        <v>2062984</v>
      </c>
      <c r="AD121" s="134">
        <v>2350515</v>
      </c>
      <c r="AE121" s="134">
        <v>4848892</v>
      </c>
      <c r="AF121" s="134">
        <v>5171653</v>
      </c>
      <c r="AG121" s="71">
        <v>3974670</v>
      </c>
      <c r="AH121" s="134">
        <v>4623425</v>
      </c>
      <c r="AI121" s="134">
        <v>3153464</v>
      </c>
      <c r="AJ121" s="134">
        <v>2891038</v>
      </c>
      <c r="AK121" s="134">
        <v>3056813</v>
      </c>
      <c r="AL121" s="71">
        <v>3088276</v>
      </c>
      <c r="AM121" s="134">
        <v>2875956</v>
      </c>
      <c r="AN121" s="134">
        <v>3147420</v>
      </c>
      <c r="AO121" s="134">
        <v>3110437</v>
      </c>
      <c r="AP121" s="134">
        <v>3236385</v>
      </c>
      <c r="AQ121" s="71">
        <v>3079601</v>
      </c>
      <c r="AR121" s="71">
        <v>3152419</v>
      </c>
      <c r="AS121" s="71">
        <v>3759215</v>
      </c>
      <c r="AT121" s="71">
        <v>3469784</v>
      </c>
      <c r="AU121" s="71">
        <v>3686037</v>
      </c>
      <c r="AV121" s="71">
        <v>4764047</v>
      </c>
      <c r="AW121" s="71">
        <v>4733122</v>
      </c>
      <c r="AX121" s="135">
        <v>5168335</v>
      </c>
      <c r="AY121" s="135">
        <v>5102405</v>
      </c>
      <c r="AZ121" s="177">
        <v>4733925</v>
      </c>
      <c r="BA121" s="177">
        <v>4605112</v>
      </c>
      <c r="BB121" s="177">
        <v>4976723</v>
      </c>
      <c r="BC121" s="221">
        <v>5155882</v>
      </c>
      <c r="BE121" s="224"/>
    </row>
    <row r="122" spans="2:63">
      <c r="B122" s="26" t="s">
        <v>74</v>
      </c>
      <c r="C122" s="2"/>
      <c r="D122" s="2"/>
      <c r="E122" s="4"/>
      <c r="F122" s="4"/>
      <c r="G122" s="4"/>
      <c r="H122" s="4"/>
      <c r="I122" s="4"/>
      <c r="X122" s="133"/>
      <c r="Y122" s="134"/>
      <c r="Z122" s="134"/>
      <c r="AA122" s="134"/>
      <c r="AB122" s="134"/>
      <c r="AC122" s="134">
        <v>173963</v>
      </c>
      <c r="AD122" s="134">
        <v>315380</v>
      </c>
      <c r="AE122" s="134">
        <v>588230</v>
      </c>
      <c r="AF122" s="134">
        <v>454730</v>
      </c>
      <c r="AG122" s="71">
        <v>270418</v>
      </c>
      <c r="AH122" s="134">
        <v>130088</v>
      </c>
      <c r="AI122" s="134">
        <v>131056</v>
      </c>
      <c r="AJ122" s="134">
        <v>57113</v>
      </c>
      <c r="AK122" s="134">
        <v>20706</v>
      </c>
      <c r="AL122" s="71">
        <v>34464</v>
      </c>
      <c r="AM122" s="134">
        <v>27950</v>
      </c>
      <c r="AN122" s="134">
        <v>23642</v>
      </c>
      <c r="AO122" s="134">
        <v>26154</v>
      </c>
      <c r="AP122" s="134">
        <v>13338</v>
      </c>
      <c r="AQ122" s="71">
        <v>9087</v>
      </c>
      <c r="AR122" s="71">
        <v>153113</v>
      </c>
      <c r="AS122" s="71">
        <v>8411</v>
      </c>
      <c r="AT122" s="71">
        <v>8529</v>
      </c>
      <c r="AU122" s="71">
        <v>82666</v>
      </c>
      <c r="AV122" s="71">
        <v>20476</v>
      </c>
      <c r="AW122" s="71">
        <v>38110</v>
      </c>
      <c r="AX122" s="135">
        <v>31874</v>
      </c>
      <c r="AY122" s="135">
        <v>31397</v>
      </c>
      <c r="AZ122" s="135">
        <v>32891</v>
      </c>
      <c r="BA122" s="177">
        <v>14784</v>
      </c>
      <c r="BB122" s="177">
        <v>14996</v>
      </c>
      <c r="BC122" s="221">
        <v>24533</v>
      </c>
      <c r="BE122" s="224"/>
    </row>
    <row r="123" spans="2:63">
      <c r="B123" s="26" t="s">
        <v>75</v>
      </c>
      <c r="C123" s="2"/>
      <c r="D123" s="2"/>
      <c r="E123" s="4"/>
      <c r="F123" s="4"/>
      <c r="G123" s="4"/>
      <c r="H123" s="4"/>
      <c r="I123" s="4"/>
      <c r="X123" s="133"/>
      <c r="Y123" s="134"/>
      <c r="Z123" s="134"/>
      <c r="AA123" s="134"/>
      <c r="AB123" s="134"/>
      <c r="AC123" s="134">
        <v>6</v>
      </c>
      <c r="AD123" s="134">
        <v>6</v>
      </c>
      <c r="AE123" s="134">
        <v>6</v>
      </c>
      <c r="AF123" s="134">
        <v>6</v>
      </c>
      <c r="AG123" s="71">
        <v>7</v>
      </c>
      <c r="AH123" s="134">
        <v>8</v>
      </c>
      <c r="AI123" s="134">
        <v>9</v>
      </c>
      <c r="AJ123" s="134">
        <v>9</v>
      </c>
      <c r="AK123" s="134">
        <v>209</v>
      </c>
      <c r="AL123" s="71">
        <v>209</v>
      </c>
      <c r="AM123" s="134">
        <v>79388</v>
      </c>
      <c r="AN123" s="134">
        <v>83710</v>
      </c>
      <c r="AO123" s="134">
        <v>83473</v>
      </c>
      <c r="AP123" s="134">
        <v>76398</v>
      </c>
      <c r="AQ123" s="71">
        <v>67828</v>
      </c>
      <c r="AR123" s="71">
        <v>67937</v>
      </c>
      <c r="AS123" s="71">
        <v>89309</v>
      </c>
      <c r="AT123" s="71">
        <v>98875</v>
      </c>
      <c r="AU123" s="71">
        <v>122347</v>
      </c>
      <c r="AV123" s="71">
        <v>125187</v>
      </c>
      <c r="AW123" s="71">
        <v>118648</v>
      </c>
      <c r="AX123" s="135">
        <v>102888</v>
      </c>
      <c r="AY123" s="135">
        <v>7145</v>
      </c>
      <c r="AZ123" s="135">
        <v>5599</v>
      </c>
      <c r="BA123" s="177">
        <v>3571</v>
      </c>
      <c r="BB123" s="177">
        <v>6490</v>
      </c>
      <c r="BC123" s="221">
        <v>3221</v>
      </c>
      <c r="BE123" s="224"/>
    </row>
    <row r="124" spans="2:63">
      <c r="B124" s="26" t="s">
        <v>76</v>
      </c>
      <c r="C124" s="2"/>
      <c r="D124" s="2"/>
      <c r="E124" s="4"/>
      <c r="F124" s="4"/>
      <c r="G124" s="4"/>
      <c r="H124" s="4"/>
      <c r="I124" s="4"/>
      <c r="X124" s="133"/>
      <c r="Y124" s="134"/>
      <c r="Z124" s="134"/>
      <c r="AA124" s="134"/>
      <c r="AB124" s="134"/>
      <c r="AC124" s="134">
        <v>63432</v>
      </c>
      <c r="AD124" s="134">
        <v>57803</v>
      </c>
      <c r="AE124" s="134">
        <v>12078</v>
      </c>
      <c r="AF124" s="134">
        <v>5075198</v>
      </c>
      <c r="AG124" s="71">
        <v>1257688</v>
      </c>
      <c r="AH124" s="134">
        <v>2301965</v>
      </c>
      <c r="AI124" s="134">
        <v>1507805</v>
      </c>
      <c r="AJ124" s="134">
        <v>1504452</v>
      </c>
      <c r="AK124" s="134">
        <v>614528</v>
      </c>
      <c r="AL124" s="71">
        <v>481038</v>
      </c>
      <c r="AM124" s="134">
        <v>1075938</v>
      </c>
      <c r="AN124" s="134">
        <v>676877</v>
      </c>
      <c r="AO124" s="134">
        <v>298041</v>
      </c>
      <c r="AP124" s="134">
        <v>84664</v>
      </c>
      <c r="AQ124" s="71">
        <v>202116</v>
      </c>
      <c r="AR124" s="71">
        <v>66411</v>
      </c>
      <c r="AS124" s="71">
        <v>356261</v>
      </c>
      <c r="AT124" s="71">
        <v>902309</v>
      </c>
      <c r="AU124" s="71">
        <v>929911</v>
      </c>
      <c r="AV124" s="71">
        <v>1295052</v>
      </c>
      <c r="AW124" s="71">
        <v>980898</v>
      </c>
      <c r="AX124" s="135">
        <v>2123740</v>
      </c>
      <c r="AY124" s="135">
        <v>1676150</v>
      </c>
      <c r="AZ124" s="135">
        <v>1431808</v>
      </c>
      <c r="BA124" s="177">
        <v>878506</v>
      </c>
      <c r="BB124" s="177">
        <v>531853</v>
      </c>
      <c r="BC124" s="221">
        <v>583254</v>
      </c>
      <c r="BE124" s="224"/>
    </row>
    <row r="125" spans="2:63">
      <c r="B125" s="26" t="s">
        <v>79</v>
      </c>
      <c r="C125" s="2"/>
      <c r="D125" s="2"/>
      <c r="E125" s="4"/>
      <c r="F125" s="4"/>
      <c r="G125" s="4"/>
      <c r="H125" s="4"/>
      <c r="I125" s="4"/>
      <c r="X125" s="133"/>
      <c r="Y125" s="134"/>
      <c r="Z125" s="134"/>
      <c r="AA125" s="134"/>
      <c r="AB125" s="134"/>
      <c r="AC125" s="134">
        <v>250000</v>
      </c>
      <c r="AD125" s="134">
        <v>250000</v>
      </c>
      <c r="AE125" s="134">
        <v>500000</v>
      </c>
      <c r="AF125" s="134">
        <v>250000</v>
      </c>
      <c r="AG125" s="71">
        <v>150000</v>
      </c>
      <c r="AH125" s="134">
        <v>300000</v>
      </c>
      <c r="AI125" s="134">
        <v>300000</v>
      </c>
      <c r="AJ125" s="134">
        <v>400000</v>
      </c>
      <c r="AK125" s="134">
        <v>250000</v>
      </c>
      <c r="AL125" s="71">
        <v>20000</v>
      </c>
      <c r="AM125" s="134">
        <v>1</v>
      </c>
      <c r="AN125" s="134">
        <v>1</v>
      </c>
      <c r="AO125" s="134">
        <v>1</v>
      </c>
      <c r="AP125" s="21">
        <v>1</v>
      </c>
      <c r="AQ125" s="71">
        <v>1</v>
      </c>
      <c r="AR125" s="71">
        <v>100000</v>
      </c>
      <c r="AS125" s="71">
        <v>1</v>
      </c>
      <c r="AT125" s="71">
        <v>1</v>
      </c>
      <c r="AU125" s="71">
        <v>1</v>
      </c>
      <c r="AV125" s="71">
        <v>200000</v>
      </c>
      <c r="AW125" s="71">
        <v>200000</v>
      </c>
      <c r="AX125" s="135">
        <v>300000</v>
      </c>
      <c r="AY125" s="135">
        <v>500000</v>
      </c>
      <c r="AZ125" s="135">
        <v>500000</v>
      </c>
      <c r="BA125" s="177">
        <v>500000</v>
      </c>
      <c r="BB125" s="177">
        <v>360000</v>
      </c>
      <c r="BC125" s="221">
        <v>270000</v>
      </c>
      <c r="BE125" s="224"/>
    </row>
    <row r="126" spans="2:63">
      <c r="B126" s="26" t="s">
        <v>80</v>
      </c>
      <c r="C126" s="2"/>
      <c r="D126" s="2"/>
      <c r="E126" s="4"/>
      <c r="F126" s="4"/>
      <c r="G126" s="4"/>
      <c r="H126" s="4"/>
      <c r="I126" s="4"/>
      <c r="X126" s="133"/>
      <c r="Y126" s="134"/>
      <c r="Z126" s="134"/>
      <c r="AA126" s="134"/>
      <c r="AB126" s="134"/>
      <c r="AC126" s="134">
        <v>960039</v>
      </c>
      <c r="AD126" s="134">
        <v>1093430</v>
      </c>
      <c r="AE126" s="134">
        <v>1401872</v>
      </c>
      <c r="AF126" s="134">
        <v>1445175</v>
      </c>
      <c r="AG126" s="71">
        <v>1088733</v>
      </c>
      <c r="AH126" s="134">
        <v>991559</v>
      </c>
      <c r="AI126" s="134">
        <v>824914</v>
      </c>
      <c r="AJ126" s="134">
        <v>766885</v>
      </c>
      <c r="AK126" s="134">
        <v>746123</v>
      </c>
      <c r="AL126" s="71">
        <v>529233</v>
      </c>
      <c r="AM126" s="134">
        <v>432121</v>
      </c>
      <c r="AN126" s="134">
        <v>326725</v>
      </c>
      <c r="AO126" s="134">
        <v>224257</v>
      </c>
      <c r="AP126" s="134">
        <v>169804</v>
      </c>
      <c r="AQ126" s="71">
        <v>179594</v>
      </c>
      <c r="AR126" s="71">
        <v>161891</v>
      </c>
      <c r="AS126" s="71">
        <v>174344</v>
      </c>
      <c r="AT126" s="71">
        <v>196675</v>
      </c>
      <c r="AU126" s="71">
        <v>218839</v>
      </c>
      <c r="AV126" s="71">
        <v>283300</v>
      </c>
      <c r="AW126" s="71">
        <v>209190</v>
      </c>
      <c r="AX126" s="135">
        <v>186352</v>
      </c>
      <c r="AY126" s="135">
        <v>205191</v>
      </c>
      <c r="AZ126" s="135">
        <v>150249</v>
      </c>
      <c r="BA126" s="177">
        <v>472222</v>
      </c>
      <c r="BB126" s="177">
        <v>226245</v>
      </c>
      <c r="BC126" s="221">
        <v>270409</v>
      </c>
      <c r="BE126" s="224"/>
      <c r="BJ126" s="21"/>
    </row>
    <row r="127" spans="2:63">
      <c r="B127" s="27" t="s">
        <v>82</v>
      </c>
      <c r="C127" s="3"/>
      <c r="D127" s="3"/>
      <c r="E127" s="4"/>
      <c r="F127" s="4"/>
      <c r="G127" s="4"/>
      <c r="H127" s="4"/>
      <c r="I127" s="4"/>
      <c r="X127" s="133"/>
      <c r="Y127" s="142"/>
      <c r="Z127" s="142"/>
      <c r="AA127" s="142"/>
      <c r="AB127" s="142"/>
      <c r="AC127" s="142">
        <v>1872400</v>
      </c>
      <c r="AD127" s="142">
        <v>2522800</v>
      </c>
      <c r="AE127" s="142">
        <v>2441000</v>
      </c>
      <c r="AF127" s="142">
        <v>2279100</v>
      </c>
      <c r="AG127" s="84">
        <v>1126600</v>
      </c>
      <c r="AH127" s="142">
        <v>639700</v>
      </c>
      <c r="AI127" s="142">
        <v>2066100</v>
      </c>
      <c r="AJ127" s="142">
        <v>3252200</v>
      </c>
      <c r="AK127" s="142">
        <v>3196300</v>
      </c>
      <c r="AL127" s="84">
        <v>1619100</v>
      </c>
      <c r="AM127" s="142">
        <v>1195600</v>
      </c>
      <c r="AN127" s="142">
        <v>1412500</v>
      </c>
      <c r="AO127" s="142">
        <v>1079400</v>
      </c>
      <c r="AP127" s="134">
        <v>1591000</v>
      </c>
      <c r="AQ127" s="84">
        <v>2969800</v>
      </c>
      <c r="AR127" s="84">
        <v>5609000</v>
      </c>
      <c r="AS127" s="84">
        <v>4822000</v>
      </c>
      <c r="AT127" s="84">
        <v>4525600</v>
      </c>
      <c r="AU127" s="84">
        <v>2807100</v>
      </c>
      <c r="AV127" s="84">
        <v>2764600</v>
      </c>
      <c r="AW127" s="84">
        <v>2647000</v>
      </c>
      <c r="AX127" s="153">
        <v>5702300</v>
      </c>
      <c r="AY127" s="153">
        <v>1866300</v>
      </c>
      <c r="AZ127" s="153">
        <v>2292800</v>
      </c>
      <c r="BA127" s="177">
        <v>2921400</v>
      </c>
      <c r="BB127" s="177">
        <v>918200</v>
      </c>
      <c r="BC127" s="221">
        <v>462900</v>
      </c>
      <c r="BJ127" s="21"/>
    </row>
    <row r="128" spans="2:63">
      <c r="B128" s="26" t="s">
        <v>124</v>
      </c>
      <c r="C128" s="2"/>
      <c r="D128" s="2"/>
      <c r="E128" s="4"/>
      <c r="F128" s="4"/>
      <c r="G128" s="4"/>
      <c r="H128" s="4"/>
      <c r="I128" s="4"/>
      <c r="X128" s="133"/>
      <c r="Y128" s="143"/>
      <c r="Z128" s="143"/>
      <c r="AA128" s="143"/>
      <c r="AB128" s="143"/>
      <c r="AC128" s="143"/>
      <c r="AD128" s="143"/>
      <c r="AE128" s="143"/>
      <c r="AF128" s="143"/>
      <c r="AG128" s="189"/>
      <c r="AH128" s="143"/>
      <c r="AI128" s="143"/>
      <c r="AJ128" s="143"/>
      <c r="AK128" s="143"/>
      <c r="AL128" s="189"/>
      <c r="AM128" s="143"/>
      <c r="AN128" s="143"/>
      <c r="AO128" s="143"/>
      <c r="AP128" s="143"/>
      <c r="AQ128" s="189"/>
      <c r="AR128" s="143"/>
      <c r="AS128" s="143"/>
      <c r="AT128" s="189"/>
      <c r="AU128" s="186"/>
      <c r="AV128" s="186"/>
      <c r="AW128" s="186"/>
      <c r="AX128" s="133"/>
      <c r="AY128" s="133"/>
      <c r="BB128" s="177"/>
      <c r="BC128" s="221"/>
      <c r="BJ128" s="21"/>
      <c r="BK128" s="21"/>
    </row>
    <row r="129" spans="2:64">
      <c r="B129" s="25" t="s">
        <v>104</v>
      </c>
      <c r="C129" s="49"/>
      <c r="D129" s="49"/>
      <c r="E129" s="4"/>
      <c r="F129" s="4"/>
      <c r="G129" s="4"/>
      <c r="H129" s="4"/>
      <c r="I129" s="4"/>
      <c r="X129" s="133"/>
      <c r="Y129" s="132"/>
      <c r="Z129" s="132"/>
      <c r="AA129" s="132"/>
      <c r="AB129" s="132"/>
      <c r="AC129" s="132">
        <v>304601</v>
      </c>
      <c r="AD129" s="132">
        <v>336844</v>
      </c>
      <c r="AE129" s="132">
        <v>358236</v>
      </c>
      <c r="AF129" s="132">
        <v>403123</v>
      </c>
      <c r="AG129" s="82">
        <v>391405</v>
      </c>
      <c r="AH129" s="132">
        <v>421728</v>
      </c>
      <c r="AI129" s="132">
        <v>412652</v>
      </c>
      <c r="AJ129" s="132">
        <v>399164</v>
      </c>
      <c r="AK129" s="132">
        <v>395008</v>
      </c>
      <c r="AL129" s="82">
        <v>375405</v>
      </c>
      <c r="AM129" s="132">
        <v>372949</v>
      </c>
      <c r="AN129" s="132">
        <v>350718</v>
      </c>
      <c r="AO129" s="132">
        <v>346608</v>
      </c>
      <c r="AP129" s="132">
        <v>343911</v>
      </c>
      <c r="AQ129" s="82">
        <v>357163</v>
      </c>
      <c r="AR129" s="132">
        <v>343795</v>
      </c>
      <c r="AS129" s="132">
        <v>348974</v>
      </c>
      <c r="AT129" s="82">
        <v>344498</v>
      </c>
      <c r="AU129" s="82">
        <v>348415</v>
      </c>
      <c r="AV129" s="82">
        <v>350301</v>
      </c>
      <c r="AW129" s="82">
        <v>351082</v>
      </c>
      <c r="AX129" s="151">
        <v>350742</v>
      </c>
      <c r="AY129" s="151">
        <v>449454</v>
      </c>
      <c r="AZ129" s="151">
        <v>383309</v>
      </c>
      <c r="BA129" s="151">
        <v>390517</v>
      </c>
      <c r="BB129" s="151">
        <v>384111</v>
      </c>
      <c r="BC129" s="151">
        <v>403000</v>
      </c>
      <c r="BE129" s="224"/>
      <c r="BF129" s="224"/>
      <c r="BG129" s="224"/>
      <c r="BI129" s="177"/>
      <c r="BJ129" s="177"/>
      <c r="BK129" s="177"/>
      <c r="BL129" s="220"/>
    </row>
    <row r="130" spans="2:64">
      <c r="B130" s="26" t="s">
        <v>105</v>
      </c>
      <c r="C130" s="2"/>
      <c r="D130" s="2"/>
      <c r="E130" s="4"/>
      <c r="F130" s="4"/>
      <c r="G130" s="4"/>
      <c r="H130" s="4"/>
      <c r="I130" s="4"/>
      <c r="X130" s="133"/>
      <c r="Y130" s="134"/>
      <c r="Z130" s="134"/>
      <c r="AA130" s="134"/>
      <c r="AB130" s="134"/>
      <c r="AC130" s="134">
        <v>3536404</v>
      </c>
      <c r="AD130" s="134">
        <v>4274280</v>
      </c>
      <c r="AE130" s="134">
        <v>4428272</v>
      </c>
      <c r="AF130" s="134">
        <v>8890101</v>
      </c>
      <c r="AG130" s="71">
        <v>4876905</v>
      </c>
      <c r="AH130" s="134">
        <v>5047096</v>
      </c>
      <c r="AI130" s="134">
        <v>5388411</v>
      </c>
      <c r="AJ130" s="134">
        <v>5109122</v>
      </c>
      <c r="AK130" s="134">
        <v>4490077</v>
      </c>
      <c r="AL130" s="71">
        <v>3997489</v>
      </c>
      <c r="AM130" s="134">
        <v>4753578</v>
      </c>
      <c r="AN130" s="134">
        <v>5076306</v>
      </c>
      <c r="AO130" s="134">
        <v>4565233</v>
      </c>
      <c r="AP130" s="134">
        <v>4450574</v>
      </c>
      <c r="AQ130" s="71">
        <v>4386315</v>
      </c>
      <c r="AR130" s="134">
        <v>4671184</v>
      </c>
      <c r="AS130" s="134">
        <v>4546905</v>
      </c>
      <c r="AT130" s="71">
        <v>6084410</v>
      </c>
      <c r="AU130" s="71">
        <v>4782642</v>
      </c>
      <c r="AV130" s="71">
        <v>4483672</v>
      </c>
      <c r="AW130" s="71">
        <v>4308987</v>
      </c>
      <c r="AX130" s="135">
        <v>8946663</v>
      </c>
      <c r="AY130" s="135">
        <v>4137925</v>
      </c>
      <c r="AZ130" s="135">
        <v>3947911</v>
      </c>
      <c r="BA130" s="135">
        <v>3514212</v>
      </c>
      <c r="BB130" s="135">
        <v>3399227</v>
      </c>
      <c r="BC130" s="135">
        <v>3383994</v>
      </c>
      <c r="BE130" s="224"/>
      <c r="BF130" s="224"/>
      <c r="BG130" s="224"/>
      <c r="BI130" s="177"/>
      <c r="BJ130" s="177"/>
      <c r="BK130" s="177"/>
      <c r="BL130" s="220"/>
    </row>
    <row r="131" spans="2:64">
      <c r="B131" s="26" t="s">
        <v>106</v>
      </c>
      <c r="C131" s="2"/>
      <c r="D131" s="2"/>
      <c r="E131" s="4"/>
      <c r="F131" s="4"/>
      <c r="G131" s="4"/>
      <c r="H131" s="4"/>
      <c r="I131" s="4"/>
      <c r="X131" s="133"/>
      <c r="Y131" s="134"/>
      <c r="Z131" s="134"/>
      <c r="AA131" s="134"/>
      <c r="AB131" s="134"/>
      <c r="AC131" s="134">
        <v>5793393</v>
      </c>
      <c r="AD131" s="134">
        <v>6345815</v>
      </c>
      <c r="AE131" s="134">
        <v>6878105</v>
      </c>
      <c r="AF131" s="134">
        <v>9160969</v>
      </c>
      <c r="AG131" s="71">
        <v>8087942</v>
      </c>
      <c r="AH131" s="134">
        <v>8014191</v>
      </c>
      <c r="AI131" s="134">
        <v>8347927</v>
      </c>
      <c r="AJ131" s="134">
        <v>8887988</v>
      </c>
      <c r="AK131" s="134">
        <v>9278068</v>
      </c>
      <c r="AL131" s="71">
        <v>9762458</v>
      </c>
      <c r="AM131" s="134">
        <v>9552765</v>
      </c>
      <c r="AN131" s="134">
        <v>9522064</v>
      </c>
      <c r="AO131" s="134">
        <v>9156570</v>
      </c>
      <c r="AP131" s="134">
        <v>9400454</v>
      </c>
      <c r="AQ131" s="71">
        <v>9711096</v>
      </c>
      <c r="AR131" s="134">
        <v>10000329</v>
      </c>
      <c r="AS131" s="134">
        <v>10448359</v>
      </c>
      <c r="AT131" s="71">
        <v>10827225</v>
      </c>
      <c r="AU131" s="71">
        <v>10968400</v>
      </c>
      <c r="AV131" s="71">
        <v>11789560</v>
      </c>
      <c r="AW131" s="71">
        <v>11977681</v>
      </c>
      <c r="AX131" s="135">
        <v>13631436</v>
      </c>
      <c r="AY131" s="135">
        <v>14804625</v>
      </c>
      <c r="AZ131" s="135">
        <v>14887493</v>
      </c>
      <c r="BA131" s="135">
        <v>15994734</v>
      </c>
      <c r="BB131" s="135">
        <v>15771109</v>
      </c>
      <c r="BC131" s="135">
        <v>17288641</v>
      </c>
      <c r="BE131" s="224"/>
      <c r="BF131" s="224"/>
      <c r="BG131" s="224"/>
      <c r="BI131" s="177"/>
      <c r="BJ131" s="177"/>
      <c r="BK131" s="177"/>
      <c r="BL131" s="220"/>
    </row>
    <row r="132" spans="2:64">
      <c r="B132" s="26" t="s">
        <v>110</v>
      </c>
      <c r="C132" s="2"/>
      <c r="D132" s="2"/>
      <c r="E132" s="4"/>
      <c r="F132" s="4"/>
      <c r="G132" s="4"/>
      <c r="H132" s="4"/>
      <c r="I132" s="4"/>
      <c r="X132" s="133"/>
      <c r="Y132" s="134"/>
      <c r="Z132" s="134"/>
      <c r="AA132" s="134"/>
      <c r="AB132" s="134"/>
      <c r="AC132" s="134">
        <v>1935812</v>
      </c>
      <c r="AD132" s="134">
        <v>2151537</v>
      </c>
      <c r="AE132" s="134">
        <v>2298646</v>
      </c>
      <c r="AF132" s="134">
        <v>2431749</v>
      </c>
      <c r="AG132" s="71">
        <v>2893734</v>
      </c>
      <c r="AH132" s="134">
        <v>2953058</v>
      </c>
      <c r="AI132" s="134">
        <v>2764788</v>
      </c>
      <c r="AJ132" s="134">
        <v>2888373</v>
      </c>
      <c r="AK132" s="134">
        <v>3776980</v>
      </c>
      <c r="AL132" s="71">
        <v>3041718</v>
      </c>
      <c r="AM132" s="134">
        <v>2981739</v>
      </c>
      <c r="AN132" s="134">
        <v>2963055</v>
      </c>
      <c r="AO132" s="134">
        <v>2830538</v>
      </c>
      <c r="AP132" s="134">
        <v>3011757</v>
      </c>
      <c r="AQ132" s="71">
        <v>3074085</v>
      </c>
      <c r="AR132" s="134">
        <v>3000279</v>
      </c>
      <c r="AS132" s="134">
        <v>3242239</v>
      </c>
      <c r="AT132" s="71">
        <v>4267934</v>
      </c>
      <c r="AU132" s="71">
        <v>4130250</v>
      </c>
      <c r="AV132" s="71">
        <v>4043635</v>
      </c>
      <c r="AW132" s="71">
        <v>3945069</v>
      </c>
      <c r="AX132" s="135">
        <v>3991538</v>
      </c>
      <c r="AY132" s="135">
        <v>4252784</v>
      </c>
      <c r="AZ132" s="135">
        <v>4593521</v>
      </c>
      <c r="BA132" s="135">
        <v>3670614</v>
      </c>
      <c r="BB132" s="135">
        <v>3641646</v>
      </c>
      <c r="BC132" s="135">
        <v>4022021</v>
      </c>
      <c r="BE132" s="224"/>
      <c r="BF132" s="224"/>
      <c r="BG132" s="224"/>
      <c r="BI132" s="177"/>
      <c r="BJ132" s="177"/>
      <c r="BK132" s="177"/>
      <c r="BL132" s="220"/>
    </row>
    <row r="133" spans="2:64">
      <c r="B133" s="26" t="s">
        <v>111</v>
      </c>
      <c r="C133" s="2"/>
      <c r="D133" s="2"/>
      <c r="E133" s="4"/>
      <c r="F133" s="4"/>
      <c r="G133" s="4"/>
      <c r="H133" s="4"/>
      <c r="I133" s="4"/>
      <c r="X133" s="133"/>
      <c r="Y133" s="134"/>
      <c r="Z133" s="134"/>
      <c r="AA133" s="134"/>
      <c r="AB133" s="134"/>
      <c r="AC133" s="134">
        <v>5805</v>
      </c>
      <c r="AD133" s="134">
        <v>4385</v>
      </c>
      <c r="AE133" s="134">
        <v>7564</v>
      </c>
      <c r="AF133" s="134">
        <v>3970</v>
      </c>
      <c r="AG133" s="71">
        <v>5220</v>
      </c>
      <c r="AH133" s="134">
        <v>5025</v>
      </c>
      <c r="AI133" s="134">
        <v>9673</v>
      </c>
      <c r="AJ133" s="134">
        <v>11112</v>
      </c>
      <c r="AK133" s="134">
        <v>12729</v>
      </c>
      <c r="AL133" s="71">
        <v>15743</v>
      </c>
      <c r="AM133" s="134">
        <v>15441</v>
      </c>
      <c r="AN133" s="134">
        <v>16277</v>
      </c>
      <c r="AO133" s="134">
        <v>16353</v>
      </c>
      <c r="AP133" s="134">
        <v>16517</v>
      </c>
      <c r="AQ133" s="71">
        <v>16364</v>
      </c>
      <c r="AR133" s="134">
        <v>17330</v>
      </c>
      <c r="AS133" s="134">
        <v>15902</v>
      </c>
      <c r="AT133" s="71">
        <v>16034</v>
      </c>
      <c r="AU133" s="71">
        <v>15947</v>
      </c>
      <c r="AV133" s="71">
        <v>16511</v>
      </c>
      <c r="AW133" s="71">
        <v>16412</v>
      </c>
      <c r="AX133" s="135">
        <v>185070</v>
      </c>
      <c r="AY133" s="135">
        <v>402629</v>
      </c>
      <c r="AZ133" s="135">
        <v>109513</v>
      </c>
      <c r="BA133" s="135">
        <v>58046</v>
      </c>
      <c r="BB133" s="135">
        <v>146902</v>
      </c>
      <c r="BC133" s="135">
        <v>14246</v>
      </c>
      <c r="BE133" s="224"/>
      <c r="BF133" s="224"/>
      <c r="BG133" s="224"/>
      <c r="BI133" s="177"/>
      <c r="BJ133" s="177"/>
      <c r="BK133" s="177"/>
      <c r="BL133" s="220"/>
    </row>
    <row r="134" spans="2:64">
      <c r="B134" s="26" t="s">
        <v>112</v>
      </c>
      <c r="C134" s="2"/>
      <c r="D134" s="2"/>
      <c r="E134" s="4"/>
      <c r="F134" s="4"/>
      <c r="G134" s="4"/>
      <c r="H134" s="4"/>
      <c r="I134" s="4"/>
      <c r="X134" s="133"/>
      <c r="Y134" s="134"/>
      <c r="Z134" s="134"/>
      <c r="AA134" s="134"/>
      <c r="AB134" s="134"/>
      <c r="AC134" s="134">
        <v>156723</v>
      </c>
      <c r="AD134" s="134">
        <v>944451</v>
      </c>
      <c r="AE134" s="134">
        <v>42668</v>
      </c>
      <c r="AF134" s="134">
        <v>42644</v>
      </c>
      <c r="AG134" s="71">
        <v>41920</v>
      </c>
      <c r="AH134" s="134">
        <v>44359</v>
      </c>
      <c r="AI134" s="134">
        <v>83184</v>
      </c>
      <c r="AJ134" s="134">
        <v>64584</v>
      </c>
      <c r="AK134" s="134">
        <v>42124</v>
      </c>
      <c r="AL134" s="71">
        <v>41282</v>
      </c>
      <c r="AM134" s="134">
        <v>45265</v>
      </c>
      <c r="AN134" s="134">
        <v>47682</v>
      </c>
      <c r="AO134" s="134">
        <v>28883</v>
      </c>
      <c r="AP134" s="134">
        <v>30005</v>
      </c>
      <c r="AQ134" s="71">
        <v>42984</v>
      </c>
      <c r="AR134" s="134">
        <v>39049</v>
      </c>
      <c r="AS134" s="134">
        <v>30591</v>
      </c>
      <c r="AT134" s="71">
        <v>36148</v>
      </c>
      <c r="AU134" s="71">
        <v>37043</v>
      </c>
      <c r="AV134" s="71">
        <v>35034</v>
      </c>
      <c r="AW134" s="71">
        <v>35253</v>
      </c>
      <c r="AX134" s="135">
        <v>47436</v>
      </c>
      <c r="AY134" s="135">
        <v>33277</v>
      </c>
      <c r="AZ134" s="135">
        <v>36231</v>
      </c>
      <c r="BA134" s="135">
        <v>47590</v>
      </c>
      <c r="BB134" s="135">
        <v>43386</v>
      </c>
      <c r="BC134" s="135">
        <v>37185</v>
      </c>
      <c r="BE134" s="224"/>
      <c r="BF134" s="224"/>
      <c r="BG134" s="224"/>
      <c r="BI134" s="177"/>
      <c r="BJ134" s="177"/>
      <c r="BK134" s="177"/>
      <c r="BL134" s="220"/>
    </row>
    <row r="135" spans="2:64">
      <c r="B135" s="26" t="s">
        <v>113</v>
      </c>
      <c r="C135" s="2"/>
      <c r="D135" s="2"/>
      <c r="E135" s="4"/>
      <c r="F135" s="4"/>
      <c r="G135" s="4"/>
      <c r="H135" s="4"/>
      <c r="I135" s="4"/>
      <c r="X135" s="133"/>
      <c r="Y135" s="134"/>
      <c r="Z135" s="134"/>
      <c r="AA135" s="134"/>
      <c r="AB135" s="134"/>
      <c r="AC135" s="134">
        <v>124249</v>
      </c>
      <c r="AD135" s="134">
        <v>130983</v>
      </c>
      <c r="AE135" s="134">
        <v>151416</v>
      </c>
      <c r="AF135" s="134">
        <v>190202</v>
      </c>
      <c r="AG135" s="71">
        <v>185906</v>
      </c>
      <c r="AH135" s="134">
        <v>259675</v>
      </c>
      <c r="AI135" s="134">
        <v>203621</v>
      </c>
      <c r="AJ135" s="134">
        <v>201651</v>
      </c>
      <c r="AK135" s="134">
        <v>205298</v>
      </c>
      <c r="AL135" s="71">
        <v>206905</v>
      </c>
      <c r="AM135" s="134">
        <v>145335</v>
      </c>
      <c r="AN135" s="134">
        <v>199786</v>
      </c>
      <c r="AO135" s="134">
        <v>153439</v>
      </c>
      <c r="AP135" s="134">
        <v>197268</v>
      </c>
      <c r="AQ135" s="71">
        <v>172368</v>
      </c>
      <c r="AR135" s="134">
        <v>195810</v>
      </c>
      <c r="AS135" s="134">
        <v>167746</v>
      </c>
      <c r="AT135" s="71">
        <v>176679</v>
      </c>
      <c r="AU135" s="71">
        <v>174137</v>
      </c>
      <c r="AV135" s="71">
        <v>183096</v>
      </c>
      <c r="AW135" s="71">
        <v>184505</v>
      </c>
      <c r="AX135" s="135">
        <v>177371</v>
      </c>
      <c r="AY135" s="135">
        <v>191497</v>
      </c>
      <c r="AZ135" s="135">
        <v>238466</v>
      </c>
      <c r="BA135" s="135">
        <v>220848</v>
      </c>
      <c r="BB135" s="135">
        <v>178408</v>
      </c>
      <c r="BC135" s="135">
        <v>176194</v>
      </c>
      <c r="BE135" s="224"/>
      <c r="BF135" s="224"/>
      <c r="BG135" s="224"/>
      <c r="BI135" s="177"/>
      <c r="BJ135" s="177"/>
      <c r="BK135" s="177"/>
      <c r="BL135" s="220"/>
    </row>
    <row r="136" spans="2:64">
      <c r="B136" s="26" t="s">
        <v>114</v>
      </c>
      <c r="C136" s="2"/>
      <c r="D136" s="2"/>
      <c r="E136" s="4"/>
      <c r="F136" s="4"/>
      <c r="G136" s="4"/>
      <c r="H136" s="4"/>
      <c r="I136" s="4"/>
      <c r="X136" s="133"/>
      <c r="Y136" s="134"/>
      <c r="Z136" s="134"/>
      <c r="AA136" s="134"/>
      <c r="AB136" s="134"/>
      <c r="AC136" s="134">
        <v>3393471</v>
      </c>
      <c r="AD136" s="134">
        <v>3605244</v>
      </c>
      <c r="AE136" s="134">
        <v>7979752</v>
      </c>
      <c r="AF136" s="134">
        <v>7710794</v>
      </c>
      <c r="AG136" s="71">
        <v>6433759</v>
      </c>
      <c r="AH136" s="134">
        <v>6525494</v>
      </c>
      <c r="AI136" s="134">
        <v>3963736</v>
      </c>
      <c r="AJ136" s="134">
        <v>4861418</v>
      </c>
      <c r="AK136" s="21">
        <v>4732715</v>
      </c>
      <c r="AL136" s="134">
        <v>4639092</v>
      </c>
      <c r="AM136" s="134">
        <v>4252486</v>
      </c>
      <c r="AN136" s="134">
        <v>4507224</v>
      </c>
      <c r="AO136" s="134">
        <v>4245884</v>
      </c>
      <c r="AP136" s="134">
        <v>3921341</v>
      </c>
      <c r="AQ136" s="71">
        <v>4130171</v>
      </c>
      <c r="AR136" s="134">
        <v>3961251</v>
      </c>
      <c r="AS136" s="134">
        <v>7128872</v>
      </c>
      <c r="AT136" s="71">
        <v>5502743</v>
      </c>
      <c r="AU136" s="71">
        <v>4495876</v>
      </c>
      <c r="AV136" s="71">
        <v>6882437</v>
      </c>
      <c r="AW136" s="71">
        <v>6137923</v>
      </c>
      <c r="AX136" s="135">
        <v>6115558</v>
      </c>
      <c r="AY136" s="135">
        <v>4765418</v>
      </c>
      <c r="AZ136" s="135">
        <v>4687679</v>
      </c>
      <c r="BA136" s="135">
        <v>4438652</v>
      </c>
      <c r="BB136" s="135">
        <v>3314356</v>
      </c>
      <c r="BC136" s="135">
        <v>4207450</v>
      </c>
      <c r="BE136" s="224"/>
      <c r="BF136" s="224"/>
      <c r="BG136" s="224"/>
      <c r="BI136" s="177"/>
      <c r="BJ136" s="177"/>
      <c r="BK136" s="177"/>
      <c r="BL136" s="220"/>
    </row>
    <row r="137" spans="2:64">
      <c r="B137" s="26" t="s">
        <v>115</v>
      </c>
      <c r="C137" s="2"/>
      <c r="D137" s="2"/>
      <c r="E137" s="4"/>
      <c r="F137" s="4"/>
      <c r="G137" s="4"/>
      <c r="H137" s="4"/>
      <c r="I137" s="4"/>
      <c r="X137" s="133"/>
      <c r="Y137" s="134"/>
      <c r="Z137" s="134"/>
      <c r="AA137" s="134"/>
      <c r="AB137" s="134"/>
      <c r="AC137" s="134">
        <v>1046923</v>
      </c>
      <c r="AD137" s="134">
        <v>1179509</v>
      </c>
      <c r="AE137" s="134">
        <v>1173266</v>
      </c>
      <c r="AF137" s="134">
        <v>1344725</v>
      </c>
      <c r="AG137" s="71">
        <v>1289809</v>
      </c>
      <c r="AH137" s="134">
        <v>1443481</v>
      </c>
      <c r="AI137" s="134">
        <v>1419078</v>
      </c>
      <c r="AJ137" s="134">
        <v>1512860</v>
      </c>
      <c r="AK137" s="134">
        <v>1512419</v>
      </c>
      <c r="AL137" s="71">
        <v>1537076</v>
      </c>
      <c r="AM137" s="134">
        <v>1557870</v>
      </c>
      <c r="AN137" s="134">
        <v>1578226</v>
      </c>
      <c r="AO137" s="134">
        <v>1603968</v>
      </c>
      <c r="AP137" s="134">
        <v>1558329</v>
      </c>
      <c r="AQ137" s="71">
        <v>1663078</v>
      </c>
      <c r="AR137" s="134">
        <v>1637715</v>
      </c>
      <c r="AS137" s="134">
        <v>1602034</v>
      </c>
      <c r="AT137" s="71">
        <v>1591521</v>
      </c>
      <c r="AU137" s="71">
        <v>1575391</v>
      </c>
      <c r="AV137" s="71">
        <v>1601781</v>
      </c>
      <c r="AW137" s="71">
        <v>1591260</v>
      </c>
      <c r="AX137" s="135">
        <v>1513245</v>
      </c>
      <c r="AY137" s="135">
        <v>1554398</v>
      </c>
      <c r="AZ137" s="135">
        <v>1551332</v>
      </c>
      <c r="BA137" s="135">
        <v>1550357</v>
      </c>
      <c r="BB137" s="135">
        <v>1562867</v>
      </c>
      <c r="BC137" s="135">
        <v>1713956</v>
      </c>
      <c r="BJ137" s="224"/>
      <c r="BK137" s="224"/>
    </row>
    <row r="138" spans="2:64">
      <c r="B138" s="26" t="s">
        <v>116</v>
      </c>
      <c r="C138" s="2"/>
      <c r="D138" s="2"/>
      <c r="E138" s="4"/>
      <c r="F138" s="4"/>
      <c r="G138" s="4"/>
      <c r="H138" s="4"/>
      <c r="I138" s="4"/>
      <c r="X138" s="133"/>
      <c r="Y138" s="134"/>
      <c r="Z138" s="134"/>
      <c r="AA138" s="134"/>
      <c r="AB138" s="134"/>
      <c r="AC138" s="134">
        <v>5599557</v>
      </c>
      <c r="AD138" s="134">
        <v>5834466</v>
      </c>
      <c r="AE138" s="134">
        <v>5834907</v>
      </c>
      <c r="AF138" s="134">
        <v>5473635</v>
      </c>
      <c r="AG138" s="71">
        <v>4447102</v>
      </c>
      <c r="AH138" s="134">
        <v>4269010</v>
      </c>
      <c r="AI138" s="134">
        <v>5015837</v>
      </c>
      <c r="AJ138" s="134">
        <v>4522749</v>
      </c>
      <c r="AK138" s="134">
        <v>4421839</v>
      </c>
      <c r="AL138" s="71">
        <v>4182211</v>
      </c>
      <c r="AM138" s="134">
        <v>4064809</v>
      </c>
      <c r="AN138" s="134">
        <v>4143939</v>
      </c>
      <c r="AO138" s="134">
        <v>4186293</v>
      </c>
      <c r="AP138" s="134">
        <v>4229039</v>
      </c>
      <c r="AQ138" s="71">
        <v>4125320</v>
      </c>
      <c r="AR138" s="134">
        <v>3498736</v>
      </c>
      <c r="AS138" s="134">
        <v>4174456</v>
      </c>
      <c r="AT138" s="71">
        <v>4758493</v>
      </c>
      <c r="AU138" s="71">
        <v>4502386</v>
      </c>
      <c r="AV138" s="71">
        <v>4616613</v>
      </c>
      <c r="AW138" s="71">
        <v>3524139</v>
      </c>
      <c r="AX138" s="135">
        <v>3515755</v>
      </c>
      <c r="AY138" s="135">
        <v>3616273</v>
      </c>
      <c r="AZ138" s="135">
        <v>3478978</v>
      </c>
      <c r="BA138" s="135">
        <v>4222475</v>
      </c>
      <c r="BB138" s="135">
        <v>3634133</v>
      </c>
      <c r="BC138" s="135">
        <v>3228123</v>
      </c>
      <c r="BJ138" s="21"/>
    </row>
    <row r="139" spans="2:64">
      <c r="B139" s="26" t="s">
        <v>100</v>
      </c>
      <c r="C139" s="2"/>
      <c r="D139" s="2"/>
      <c r="E139" s="4"/>
      <c r="F139" s="4"/>
      <c r="G139" s="4"/>
      <c r="H139" s="4"/>
      <c r="I139" s="4"/>
      <c r="X139" s="133"/>
      <c r="Y139" s="134"/>
      <c r="Z139" s="134"/>
      <c r="AA139" s="134"/>
      <c r="AB139" s="134"/>
      <c r="AC139" s="134">
        <v>1234688</v>
      </c>
      <c r="AD139" s="134">
        <v>1313304</v>
      </c>
      <c r="AE139" s="134">
        <v>1486114</v>
      </c>
      <c r="AF139" s="134">
        <v>1583852</v>
      </c>
      <c r="AG139" s="71">
        <v>1724038</v>
      </c>
      <c r="AH139" s="134">
        <v>1918396</v>
      </c>
      <c r="AI139" s="134">
        <v>2153628</v>
      </c>
      <c r="AJ139" s="134">
        <v>2356991</v>
      </c>
      <c r="AK139" s="134">
        <v>2495311</v>
      </c>
      <c r="AL139" s="71">
        <v>2729432</v>
      </c>
      <c r="AM139" s="134">
        <v>2705185</v>
      </c>
      <c r="AN139" s="134">
        <v>2597498</v>
      </c>
      <c r="AO139" s="134">
        <v>2403321</v>
      </c>
      <c r="AP139" s="134">
        <v>2579457</v>
      </c>
      <c r="AQ139" s="71">
        <v>2809126</v>
      </c>
      <c r="AR139" s="134">
        <v>5641604</v>
      </c>
      <c r="AS139" s="134">
        <v>2417542</v>
      </c>
      <c r="AT139" s="71">
        <v>2566587</v>
      </c>
      <c r="AU139" s="71">
        <v>2742837</v>
      </c>
      <c r="AV139" s="71">
        <v>2697980</v>
      </c>
      <c r="AW139" s="71">
        <v>2675507</v>
      </c>
      <c r="AX139" s="135">
        <v>2758651</v>
      </c>
      <c r="AY139" s="135">
        <v>2856588</v>
      </c>
      <c r="AZ139" s="135">
        <v>2908001</v>
      </c>
      <c r="BA139" s="135">
        <v>2940907</v>
      </c>
      <c r="BB139" s="135">
        <v>2953853</v>
      </c>
      <c r="BC139" s="135">
        <v>2747909</v>
      </c>
      <c r="BJ139" s="21"/>
    </row>
    <row r="140" spans="2:64">
      <c r="B140" s="26" t="s">
        <v>119</v>
      </c>
      <c r="C140" s="2"/>
      <c r="D140" s="2"/>
      <c r="E140" s="4"/>
      <c r="F140" s="4"/>
      <c r="G140" s="4"/>
      <c r="H140" s="4"/>
      <c r="I140" s="4"/>
      <c r="X140" s="133"/>
      <c r="Y140" s="134"/>
      <c r="Z140" s="134"/>
      <c r="AA140" s="134"/>
      <c r="AB140" s="134"/>
      <c r="AC140" s="134">
        <v>30264</v>
      </c>
      <c r="AD140" s="134">
        <v>168662</v>
      </c>
      <c r="AE140" s="134">
        <v>215808</v>
      </c>
      <c r="AF140" s="134">
        <v>78649</v>
      </c>
      <c r="AG140" s="71">
        <v>279825</v>
      </c>
      <c r="AH140" s="134">
        <v>250109</v>
      </c>
      <c r="AI140" s="134">
        <v>231437</v>
      </c>
      <c r="AJ140" s="134">
        <v>95570</v>
      </c>
      <c r="AK140" s="134">
        <v>100434</v>
      </c>
      <c r="AL140" s="71">
        <v>40579</v>
      </c>
      <c r="AM140" s="134">
        <v>40898</v>
      </c>
      <c r="AN140" s="134">
        <v>65644</v>
      </c>
      <c r="AO140" s="134">
        <v>59540</v>
      </c>
      <c r="AP140" s="134">
        <v>99011</v>
      </c>
      <c r="AQ140" s="71">
        <v>54992</v>
      </c>
      <c r="AR140" s="134">
        <v>57725</v>
      </c>
      <c r="AS140" s="134">
        <v>134367</v>
      </c>
      <c r="AT140" s="71">
        <v>130879</v>
      </c>
      <c r="AU140" s="71">
        <v>145581</v>
      </c>
      <c r="AV140" s="71">
        <v>163222</v>
      </c>
      <c r="AW140" s="71">
        <v>146590</v>
      </c>
      <c r="AX140" s="135">
        <v>72238</v>
      </c>
      <c r="AY140" s="135">
        <v>66196</v>
      </c>
      <c r="AZ140" s="135">
        <v>53319</v>
      </c>
      <c r="BA140" s="135">
        <v>60233</v>
      </c>
      <c r="BB140" s="135">
        <v>67178</v>
      </c>
      <c r="BC140" s="135">
        <v>64720</v>
      </c>
      <c r="BJ140" s="21"/>
    </row>
    <row r="141" spans="2:64">
      <c r="B141" s="27" t="s">
        <v>123</v>
      </c>
      <c r="C141" s="3"/>
      <c r="D141" s="3"/>
      <c r="E141" s="4"/>
      <c r="F141" s="4"/>
      <c r="G141" s="4"/>
      <c r="H141" s="4"/>
      <c r="I141" s="4"/>
      <c r="X141" s="133"/>
      <c r="Y141" s="142"/>
      <c r="Z141" s="142"/>
      <c r="AA141" s="142"/>
      <c r="AB141" s="142"/>
      <c r="AC141" s="142">
        <v>511910</v>
      </c>
      <c r="AD141" s="142">
        <v>333120</v>
      </c>
      <c r="AE141" s="142">
        <v>333956</v>
      </c>
      <c r="AF141" s="142">
        <v>382087</v>
      </c>
      <c r="AG141" s="84">
        <v>158635</v>
      </c>
      <c r="AH141" s="142">
        <v>140978</v>
      </c>
      <c r="AI141" s="142">
        <v>143428</v>
      </c>
      <c r="AJ141" s="142">
        <v>52918</v>
      </c>
      <c r="AK141" s="142">
        <v>52998</v>
      </c>
      <c r="AL141" s="84">
        <v>84810</v>
      </c>
      <c r="AM141" s="142">
        <v>86480</v>
      </c>
      <c r="AN141" s="142">
        <v>61581</v>
      </c>
      <c r="AO141" s="142">
        <v>97508</v>
      </c>
      <c r="AP141" s="142">
        <v>79199</v>
      </c>
      <c r="AQ141" s="84">
        <v>74938</v>
      </c>
      <c r="AR141" s="142">
        <v>255872</v>
      </c>
      <c r="AS141" s="142">
        <v>58013</v>
      </c>
      <c r="AT141" s="84">
        <v>57849</v>
      </c>
      <c r="AU141" s="84">
        <v>210345</v>
      </c>
      <c r="AV141" s="84">
        <v>107158</v>
      </c>
      <c r="AW141" s="84">
        <v>142592</v>
      </c>
      <c r="AX141" s="153">
        <v>51297</v>
      </c>
      <c r="AY141" s="153">
        <v>60035</v>
      </c>
      <c r="AZ141" s="153">
        <v>69247</v>
      </c>
      <c r="BA141" s="153">
        <v>55815</v>
      </c>
      <c r="BB141" s="153">
        <v>52824</v>
      </c>
      <c r="BC141" s="153">
        <v>52561</v>
      </c>
      <c r="BJ141" s="21"/>
    </row>
    <row r="142" spans="2:64">
      <c r="B142" s="1" t="s">
        <v>129</v>
      </c>
      <c r="X142" s="133"/>
      <c r="Y142" s="133"/>
      <c r="Z142" s="133"/>
      <c r="AA142" s="133"/>
      <c r="AB142" s="133"/>
      <c r="AC142" s="224">
        <f t="shared" ref="AC142:AY142" si="20">SUM(AC129:AC141)</f>
        <v>23673800</v>
      </c>
      <c r="AD142" s="224">
        <f t="shared" si="20"/>
        <v>26622600</v>
      </c>
      <c r="AE142" s="224">
        <f t="shared" si="20"/>
        <v>31188710</v>
      </c>
      <c r="AF142" s="224">
        <f t="shared" si="20"/>
        <v>37696500</v>
      </c>
      <c r="AG142" s="224">
        <f t="shared" si="20"/>
        <v>30816200</v>
      </c>
      <c r="AH142" s="224">
        <f t="shared" si="20"/>
        <v>31292600</v>
      </c>
      <c r="AI142" s="224">
        <f t="shared" si="20"/>
        <v>30137400</v>
      </c>
      <c r="AJ142" s="224">
        <f t="shared" si="20"/>
        <v>30964500</v>
      </c>
      <c r="AK142" s="224">
        <f t="shared" si="20"/>
        <v>31516000</v>
      </c>
      <c r="AL142" s="224">
        <f t="shared" si="20"/>
        <v>30654200</v>
      </c>
      <c r="AM142" s="224">
        <f t="shared" si="20"/>
        <v>30574800</v>
      </c>
      <c r="AN142" s="224">
        <f t="shared" si="20"/>
        <v>31130000</v>
      </c>
      <c r="AO142" s="224">
        <f t="shared" si="20"/>
        <v>29694138</v>
      </c>
      <c r="AP142" s="224">
        <f t="shared" si="20"/>
        <v>29916862</v>
      </c>
      <c r="AQ142" s="224">
        <f t="shared" si="20"/>
        <v>30618000</v>
      </c>
      <c r="AR142" s="224">
        <f t="shared" si="20"/>
        <v>33320679</v>
      </c>
      <c r="AS142" s="224">
        <f t="shared" si="20"/>
        <v>34316000</v>
      </c>
      <c r="AT142" s="224">
        <f t="shared" si="20"/>
        <v>36361000</v>
      </c>
      <c r="AU142" s="224">
        <f t="shared" si="20"/>
        <v>34129250</v>
      </c>
      <c r="AV142" s="224">
        <f t="shared" si="20"/>
        <v>36971000</v>
      </c>
      <c r="AW142" s="224">
        <f t="shared" si="20"/>
        <v>35037000</v>
      </c>
      <c r="AX142" s="224">
        <f t="shared" si="20"/>
        <v>41357000</v>
      </c>
      <c r="AY142" s="224">
        <f t="shared" si="20"/>
        <v>37191099</v>
      </c>
      <c r="AZ142" s="224">
        <f>SUM(AZ129:AZ141)</f>
        <v>36945000</v>
      </c>
      <c r="BA142" s="224">
        <f>SUM(BA129:BA141)</f>
        <v>37165000</v>
      </c>
      <c r="BB142" s="224">
        <f>SUM(BB129:BB141)</f>
        <v>35150000</v>
      </c>
      <c r="BC142" s="224">
        <f>SUM(BC129:BC141)</f>
        <v>37340000</v>
      </c>
      <c r="BJ142" s="21"/>
    </row>
    <row r="143" spans="2:64">
      <c r="B143" s="1" t="s">
        <v>713</v>
      </c>
      <c r="X143" s="133"/>
      <c r="Y143" s="133"/>
      <c r="Z143" s="133"/>
      <c r="AA143" s="133"/>
      <c r="AB143" s="133"/>
      <c r="AC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Z143" s="224"/>
      <c r="BA143" s="224"/>
      <c r="BJ143" s="21"/>
    </row>
    <row r="144" spans="2:64">
      <c r="B144" s="1" t="s">
        <v>91</v>
      </c>
      <c r="X144" s="133"/>
      <c r="Y144" s="133"/>
      <c r="Z144" s="133"/>
      <c r="AA144" s="133"/>
      <c r="AB144" s="133"/>
      <c r="AC144" s="224">
        <v>7799109</v>
      </c>
      <c r="AD144" s="224">
        <v>8298002</v>
      </c>
      <c r="AE144" s="224">
        <v>9004654</v>
      </c>
      <c r="AF144" s="224">
        <v>9643285</v>
      </c>
      <c r="AG144" s="224">
        <v>9746916</v>
      </c>
      <c r="AH144" s="224">
        <v>10157782</v>
      </c>
      <c r="AI144" s="224">
        <v>10617683</v>
      </c>
      <c r="AJ144" s="224">
        <v>10321230</v>
      </c>
      <c r="AK144" s="224">
        <v>10479249</v>
      </c>
      <c r="AL144" s="224">
        <v>9832877</v>
      </c>
      <c r="AM144" s="224">
        <v>9928011</v>
      </c>
      <c r="AN144" s="224">
        <v>9985306</v>
      </c>
      <c r="AO144" s="224">
        <v>9228652</v>
      </c>
      <c r="AP144" s="224">
        <v>8860992</v>
      </c>
      <c r="AQ144" s="224">
        <v>8439594</v>
      </c>
      <c r="AR144" s="224">
        <v>8158551</v>
      </c>
      <c r="AS144" s="224">
        <v>8368261</v>
      </c>
      <c r="AT144" s="224">
        <v>8317393</v>
      </c>
      <c r="AU144" s="224">
        <v>8312348</v>
      </c>
      <c r="AV144" s="224">
        <v>8081159</v>
      </c>
      <c r="AW144" s="224">
        <v>7719578</v>
      </c>
      <c r="AX144" s="224">
        <v>7852099</v>
      </c>
      <c r="AY144" s="224">
        <v>7222915</v>
      </c>
      <c r="AZ144" s="224">
        <f>AZ289</f>
        <v>6796768</v>
      </c>
      <c r="BA144" s="224">
        <v>6639676</v>
      </c>
      <c r="BB144" s="224">
        <v>6223985</v>
      </c>
      <c r="BC144" s="224">
        <v>6099072</v>
      </c>
      <c r="BE144" s="224"/>
      <c r="BF144" s="177"/>
      <c r="BG144" s="177"/>
      <c r="BH144" s="220"/>
      <c r="BJ144" s="21"/>
    </row>
    <row r="145" spans="1:62">
      <c r="B145" s="1" t="s">
        <v>95</v>
      </c>
      <c r="X145" s="133"/>
      <c r="Y145" s="133"/>
      <c r="Z145" s="133"/>
      <c r="AA145" s="133"/>
      <c r="AB145" s="133"/>
      <c r="AC145" s="224">
        <v>2589085</v>
      </c>
      <c r="AD145" s="224">
        <v>2764205</v>
      </c>
      <c r="AE145" s="224">
        <v>2915415</v>
      </c>
      <c r="AF145" s="224">
        <v>3116029</v>
      </c>
      <c r="AG145" s="224">
        <v>3141626</v>
      </c>
      <c r="AH145" s="224">
        <v>3234594</v>
      </c>
      <c r="AI145" s="177">
        <v>3226596</v>
      </c>
      <c r="AJ145" s="224">
        <v>3661126</v>
      </c>
      <c r="AK145" s="224">
        <v>3791291</v>
      </c>
      <c r="AL145" s="224">
        <v>3931029</v>
      </c>
      <c r="AM145" s="224">
        <v>4007362</v>
      </c>
      <c r="AN145" s="224">
        <v>3437761</v>
      </c>
      <c r="AO145" s="224">
        <v>3442043</v>
      </c>
      <c r="AP145" s="224">
        <v>3747681</v>
      </c>
      <c r="AQ145" s="224">
        <v>4142268</v>
      </c>
      <c r="AR145" s="224">
        <v>4336652</v>
      </c>
      <c r="AS145" s="224">
        <v>4564745</v>
      </c>
      <c r="AT145" s="224">
        <v>4756697</v>
      </c>
      <c r="AU145" s="224">
        <v>5002831</v>
      </c>
      <c r="AV145" s="224">
        <v>5158603</v>
      </c>
      <c r="AW145" s="224">
        <v>5225770</v>
      </c>
      <c r="AX145" s="224">
        <v>7062417</v>
      </c>
      <c r="AY145" s="224">
        <v>7818119</v>
      </c>
      <c r="AZ145" s="224">
        <f>AZ291</f>
        <v>8157091</v>
      </c>
      <c r="BA145" s="177">
        <v>8002376</v>
      </c>
      <c r="BB145" s="177">
        <v>8175703</v>
      </c>
      <c r="BC145" s="177">
        <v>9070571</v>
      </c>
      <c r="BE145" s="224"/>
      <c r="BF145" s="177"/>
      <c r="BG145" s="177"/>
      <c r="BH145" s="220"/>
      <c r="BJ145" s="21"/>
    </row>
    <row r="146" spans="1:62">
      <c r="B146" s="1" t="s">
        <v>714</v>
      </c>
      <c r="X146" s="133"/>
      <c r="Y146" s="133"/>
      <c r="Z146" s="133"/>
      <c r="AA146" s="133"/>
      <c r="AB146" s="133"/>
      <c r="AC146" s="224">
        <v>1234655</v>
      </c>
      <c r="AD146" s="224">
        <v>1313272</v>
      </c>
      <c r="AE146" s="224">
        <v>1486092</v>
      </c>
      <c r="AF146" s="224">
        <v>1583831</v>
      </c>
      <c r="AG146" s="224">
        <v>1724019</v>
      </c>
      <c r="AH146" s="224">
        <v>1918378</v>
      </c>
      <c r="AI146" s="224">
        <v>2153617</v>
      </c>
      <c r="AJ146" s="224">
        <v>2356986</v>
      </c>
      <c r="AK146" s="224">
        <v>2495306</v>
      </c>
      <c r="AL146" s="224">
        <v>2729432</v>
      </c>
      <c r="AM146" s="224">
        <v>2705185</v>
      </c>
      <c r="AN146" s="224">
        <v>2597761</v>
      </c>
      <c r="AO146" s="224">
        <v>2579457</v>
      </c>
      <c r="AP146" s="224">
        <v>2403321</v>
      </c>
      <c r="AQ146" s="224">
        <v>2809126</v>
      </c>
      <c r="AR146" s="224">
        <v>5641604</v>
      </c>
      <c r="AS146" s="224">
        <v>2417542</v>
      </c>
      <c r="AT146" s="224">
        <v>2566587</v>
      </c>
      <c r="AU146" s="224">
        <v>2742837</v>
      </c>
      <c r="AV146" s="224">
        <v>2697980</v>
      </c>
      <c r="AW146" s="224">
        <v>2675507</v>
      </c>
      <c r="AX146" s="224">
        <v>2758651</v>
      </c>
      <c r="AY146" s="224">
        <v>2856588</v>
      </c>
      <c r="AZ146" s="224">
        <f>AZ292</f>
        <v>2890964</v>
      </c>
      <c r="BA146" s="177">
        <v>2940907</v>
      </c>
      <c r="BB146" s="177">
        <v>2953853</v>
      </c>
      <c r="BC146" s="177">
        <v>2747909</v>
      </c>
      <c r="BE146" s="224"/>
      <c r="BF146" s="177"/>
      <c r="BG146" s="177"/>
      <c r="BH146" s="220"/>
      <c r="BJ146" s="21"/>
    </row>
    <row r="147" spans="1:62">
      <c r="B147" s="1" t="s">
        <v>752</v>
      </c>
      <c r="X147" s="133"/>
      <c r="Y147" s="133"/>
      <c r="Z147" s="133"/>
      <c r="AA147" s="133"/>
      <c r="AB147" s="133"/>
      <c r="AC147" s="224">
        <v>4110205</v>
      </c>
      <c r="AD147" s="224">
        <v>5313072</v>
      </c>
      <c r="AE147" s="224">
        <v>7574689</v>
      </c>
      <c r="AF147" s="224">
        <v>12265445</v>
      </c>
      <c r="AG147" s="224">
        <v>5949171</v>
      </c>
      <c r="AH147" s="224">
        <v>5502348</v>
      </c>
      <c r="AI147" s="224">
        <v>3277866</v>
      </c>
      <c r="AJ147" s="224">
        <v>3885181</v>
      </c>
      <c r="AK147" s="224">
        <v>3591762</v>
      </c>
      <c r="AL147" s="224">
        <v>2788611</v>
      </c>
      <c r="AM147" s="224">
        <v>2522400</v>
      </c>
      <c r="AN147" s="224">
        <v>3484057</v>
      </c>
      <c r="AO147" s="224">
        <v>2634886</v>
      </c>
      <c r="AP147" s="224">
        <v>2950489</v>
      </c>
      <c r="AQ147" s="224">
        <v>3204439</v>
      </c>
      <c r="AR147" s="224">
        <v>2314604</v>
      </c>
      <c r="AS147" s="224">
        <v>6339615</v>
      </c>
      <c r="AT147" s="224">
        <v>7916415</v>
      </c>
      <c r="AU147" s="224">
        <v>4372042</v>
      </c>
      <c r="AV147" s="224">
        <v>6746743</v>
      </c>
      <c r="AW147" s="224">
        <v>5340918</v>
      </c>
      <c r="AX147" s="224">
        <v>9623536</v>
      </c>
      <c r="AY147" s="224">
        <v>4796926</v>
      </c>
      <c r="AZ147" s="224">
        <f>AZ305</f>
        <v>3800559</v>
      </c>
      <c r="BA147" s="177">
        <v>4826764</v>
      </c>
      <c r="BB147" s="177">
        <v>2481134</v>
      </c>
      <c r="BC147" s="177">
        <v>2827608</v>
      </c>
      <c r="BE147" s="224"/>
      <c r="BF147" s="177"/>
      <c r="BG147" s="177"/>
      <c r="BH147" s="220"/>
      <c r="BJ147" s="21"/>
    </row>
    <row r="148" spans="1:62">
      <c r="B148" s="1" t="s">
        <v>93</v>
      </c>
      <c r="X148" s="133"/>
      <c r="Y148" s="133"/>
      <c r="Z148" s="133"/>
      <c r="AA148" s="133"/>
      <c r="AB148" s="133"/>
      <c r="AC148" s="224">
        <v>2459774</v>
      </c>
      <c r="AD148" s="224">
        <v>2924912</v>
      </c>
      <c r="AE148" s="224">
        <v>3506289</v>
      </c>
      <c r="AF148" s="224">
        <v>3939181</v>
      </c>
      <c r="AG148" s="224">
        <v>3991173</v>
      </c>
      <c r="AH148" s="224">
        <v>4586813</v>
      </c>
      <c r="AI148" s="224">
        <v>4608801</v>
      </c>
      <c r="AJ148" s="224">
        <v>4625424</v>
      </c>
      <c r="AK148" s="224">
        <v>4894552</v>
      </c>
      <c r="AL148" s="224">
        <v>5042985</v>
      </c>
      <c r="AM148" s="224">
        <v>5124251</v>
      </c>
      <c r="AN148" s="224">
        <v>4926486</v>
      </c>
      <c r="AO148" s="224">
        <v>5020759</v>
      </c>
      <c r="AP148" s="224">
        <v>5019219</v>
      </c>
      <c r="AQ148" s="224">
        <v>5142319</v>
      </c>
      <c r="AR148" s="224">
        <v>5312501</v>
      </c>
      <c r="AS148" s="224">
        <v>5550203</v>
      </c>
      <c r="AT148" s="224">
        <v>5416058</v>
      </c>
      <c r="AU148" s="224">
        <v>6568492</v>
      </c>
      <c r="AV148" s="224">
        <v>6558538</v>
      </c>
      <c r="AW148" s="224">
        <v>5809999</v>
      </c>
      <c r="AX148" s="224">
        <v>6247948</v>
      </c>
      <c r="AY148" s="224">
        <v>6304091</v>
      </c>
      <c r="AZ148" s="224">
        <f>AZ296</f>
        <v>6155068</v>
      </c>
      <c r="BA148" s="177">
        <v>6375124</v>
      </c>
      <c r="BB148" s="177">
        <v>6684693</v>
      </c>
      <c r="BC148" s="177">
        <v>6814781</v>
      </c>
      <c r="BE148" s="224"/>
      <c r="BF148" s="177"/>
      <c r="BG148" s="177"/>
      <c r="BH148" s="220"/>
      <c r="BJ148" s="21"/>
    </row>
    <row r="149" spans="1:62">
      <c r="B149" s="1" t="s">
        <v>715</v>
      </c>
      <c r="X149" s="133"/>
      <c r="Y149" s="133"/>
      <c r="Z149" s="133"/>
      <c r="AA149" s="133"/>
      <c r="AB149" s="133"/>
      <c r="AC149" s="224">
        <v>2140359</v>
      </c>
      <c r="AD149" s="224">
        <v>2531940</v>
      </c>
      <c r="AE149" s="224">
        <v>2856499</v>
      </c>
      <c r="AF149" s="224">
        <v>3412494</v>
      </c>
      <c r="AG149" s="224">
        <v>3674062</v>
      </c>
      <c r="AH149" s="224">
        <v>3414449</v>
      </c>
      <c r="AI149" s="224">
        <v>3537826</v>
      </c>
      <c r="AJ149" s="224">
        <v>3641770</v>
      </c>
      <c r="AK149" s="224">
        <v>3691118</v>
      </c>
      <c r="AL149" s="224">
        <v>3776994</v>
      </c>
      <c r="AM149" s="224">
        <v>3740614</v>
      </c>
      <c r="AN149" s="224">
        <v>3810321</v>
      </c>
      <c r="AO149" s="224">
        <v>3729179</v>
      </c>
      <c r="AP149" s="224">
        <v>3817697</v>
      </c>
      <c r="AQ149" s="224">
        <v>3829347</v>
      </c>
      <c r="AR149" s="224">
        <v>3813035</v>
      </c>
      <c r="AS149" s="224">
        <v>3689457</v>
      </c>
      <c r="AT149" s="224">
        <v>3810782</v>
      </c>
      <c r="AU149" s="224">
        <v>3525775</v>
      </c>
      <c r="AV149" s="224">
        <v>3636327</v>
      </c>
      <c r="AW149" s="224">
        <v>4153256</v>
      </c>
      <c r="AX149" s="224">
        <v>3943961</v>
      </c>
      <c r="AY149" s="224">
        <v>4161265</v>
      </c>
      <c r="AZ149" s="224">
        <f>AZ298</f>
        <v>4150537</v>
      </c>
      <c r="BA149" s="177">
        <v>4173100</v>
      </c>
      <c r="BB149" s="177">
        <v>4217240</v>
      </c>
      <c r="BC149" s="177">
        <v>5166747</v>
      </c>
      <c r="BE149" s="224"/>
      <c r="BF149" s="177"/>
      <c r="BG149" s="177"/>
      <c r="BH149" s="220"/>
      <c r="BJ149" s="21"/>
    </row>
    <row r="150" spans="1:62">
      <c r="B150" s="1" t="s">
        <v>716</v>
      </c>
      <c r="X150" s="133"/>
      <c r="Y150" s="133"/>
      <c r="Z150" s="133"/>
      <c r="AA150" s="133"/>
      <c r="AB150" s="133"/>
      <c r="AC150" s="224">
        <v>1830442</v>
      </c>
      <c r="AD150" s="224">
        <v>1857711</v>
      </c>
      <c r="AE150" s="224">
        <v>1992062</v>
      </c>
      <c r="AF150" s="224">
        <v>2046404</v>
      </c>
      <c r="AG150" s="224">
        <v>2024531</v>
      </c>
      <c r="AH150" s="224">
        <v>2023662</v>
      </c>
      <c r="AI150" s="224">
        <v>2081405</v>
      </c>
      <c r="AJ150" s="224">
        <v>2172815</v>
      </c>
      <c r="AK150" s="224">
        <v>2276809</v>
      </c>
      <c r="AL150" s="224">
        <v>2186390</v>
      </c>
      <c r="AM150" s="224">
        <v>2226004</v>
      </c>
      <c r="AN150" s="224">
        <v>2636918</v>
      </c>
      <c r="AO150" s="224">
        <v>2726661</v>
      </c>
      <c r="AP150" s="224">
        <v>2931068</v>
      </c>
      <c r="AQ150" s="224">
        <v>2837614</v>
      </c>
      <c r="AR150" s="224">
        <v>3017604</v>
      </c>
      <c r="AS150" s="224">
        <v>3158275</v>
      </c>
      <c r="AT150" s="224">
        <v>3310666</v>
      </c>
      <c r="AU150" s="224">
        <v>3177140</v>
      </c>
      <c r="AV150" s="224">
        <v>3550089</v>
      </c>
      <c r="AW150" s="224">
        <v>3515425</v>
      </c>
      <c r="AX150" s="224">
        <v>3504434</v>
      </c>
      <c r="AY150" s="224">
        <v>3519317</v>
      </c>
      <c r="AZ150" s="224">
        <f>AZ301</f>
        <v>3723126</v>
      </c>
      <c r="BA150" s="177">
        <v>3769136</v>
      </c>
      <c r="BB150" s="177">
        <v>3929752</v>
      </c>
      <c r="BC150" s="177">
        <v>4117070</v>
      </c>
      <c r="BE150" s="224"/>
      <c r="BF150" s="177"/>
      <c r="BG150" s="177"/>
      <c r="BH150" s="220"/>
      <c r="BJ150" s="21"/>
    </row>
    <row r="151" spans="1:62" ht="14.25" thickBot="1">
      <c r="B151" s="1" t="s">
        <v>751</v>
      </c>
      <c r="X151" s="133"/>
      <c r="Y151" s="133"/>
      <c r="Z151" s="133"/>
      <c r="AA151" s="133"/>
      <c r="AB151" s="133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>
        <f>AZ193-SUM(AZ144:AZ150)</f>
        <v>813097</v>
      </c>
      <c r="BA151" s="224">
        <f>37165000-SUM(BA144:BA150)</f>
        <v>437917</v>
      </c>
      <c r="BB151" s="224">
        <f>35150000-SUM(BB144:BB150)</f>
        <v>483640</v>
      </c>
      <c r="BC151" s="224">
        <f>BC142-SUM(BC144:BC150)</f>
        <v>496242</v>
      </c>
      <c r="BE151" s="224"/>
      <c r="BF151" s="177"/>
      <c r="BG151" s="177"/>
      <c r="BH151" s="220"/>
      <c r="BJ151" s="21"/>
    </row>
    <row r="152" spans="1:62">
      <c r="A152" s="65" t="s">
        <v>125</v>
      </c>
      <c r="B152" s="64" t="s">
        <v>126</v>
      </c>
      <c r="C152" s="64" t="s">
        <v>127</v>
      </c>
      <c r="D152" s="64"/>
      <c r="E152" s="64"/>
      <c r="F152" s="64"/>
      <c r="G152" s="64"/>
      <c r="H152" s="64"/>
      <c r="I152" s="64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64"/>
      <c r="AH152" s="157"/>
      <c r="AI152" s="157"/>
      <c r="AJ152" s="157"/>
      <c r="AK152" s="157"/>
      <c r="AL152" s="64"/>
      <c r="AM152" s="157"/>
      <c r="AN152" s="157"/>
      <c r="AO152" s="157"/>
      <c r="AP152" s="157"/>
      <c r="AQ152" s="64"/>
      <c r="AR152" s="157"/>
      <c r="AS152" s="157"/>
      <c r="AT152" s="64"/>
      <c r="AU152" s="64"/>
      <c r="AV152" s="64"/>
      <c r="AW152" s="64"/>
      <c r="AX152" s="157"/>
      <c r="AY152" s="65"/>
      <c r="AZ152" s="65"/>
      <c r="BA152" s="65"/>
      <c r="BB152" s="65" t="s">
        <v>750</v>
      </c>
      <c r="BC152" s="65" t="s">
        <v>750</v>
      </c>
      <c r="BD152" s="65"/>
      <c r="BE152" s="65"/>
      <c r="BF152" s="65"/>
      <c r="BG152" s="65"/>
      <c r="BH152" s="65"/>
      <c r="BI152" s="65"/>
      <c r="BJ152" s="65"/>
    </row>
    <row r="153" spans="1:62">
      <c r="B153" s="54" t="s">
        <v>128</v>
      </c>
      <c r="C153" s="50" t="s">
        <v>129</v>
      </c>
      <c r="D153" s="47"/>
      <c r="E153" s="47"/>
      <c r="F153" s="47"/>
      <c r="G153" s="47"/>
      <c r="H153" s="47"/>
      <c r="I153" s="47"/>
      <c r="J153" s="73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155"/>
      <c r="Y153" s="155"/>
      <c r="Z153" s="155"/>
      <c r="AA153" s="155"/>
      <c r="AB153" s="155"/>
      <c r="AC153" s="88">
        <f t="shared" ref="AC153:AW153" si="21">SUM(AC154:AC166)</f>
        <v>11740113</v>
      </c>
      <c r="AD153" s="88">
        <f t="shared" si="21"/>
        <v>13227357</v>
      </c>
      <c r="AE153" s="88">
        <f t="shared" si="21"/>
        <v>14554234</v>
      </c>
      <c r="AF153" s="88">
        <f t="shared" si="21"/>
        <v>16529719</v>
      </c>
      <c r="AG153" s="88">
        <f t="shared" si="21"/>
        <v>17400268</v>
      </c>
      <c r="AH153" s="88">
        <f t="shared" si="21"/>
        <v>19029854</v>
      </c>
      <c r="AI153" s="88">
        <f t="shared" si="21"/>
        <v>20498288</v>
      </c>
      <c r="AJ153" s="88">
        <f t="shared" si="21"/>
        <v>22378930</v>
      </c>
      <c r="AK153" s="88">
        <f t="shared" si="21"/>
        <v>24034346</v>
      </c>
      <c r="AL153" s="88">
        <f t="shared" si="21"/>
        <v>25065320</v>
      </c>
      <c r="AM153" s="88">
        <f t="shared" si="21"/>
        <v>23875004</v>
      </c>
      <c r="AN153" s="88">
        <f t="shared" si="21"/>
        <v>23356504</v>
      </c>
      <c r="AO153" s="88">
        <f t="shared" si="21"/>
        <v>23008227</v>
      </c>
      <c r="AP153" s="88">
        <f t="shared" si="21"/>
        <v>23289998</v>
      </c>
      <c r="AQ153" s="88">
        <f t="shared" si="21"/>
        <v>24420779</v>
      </c>
      <c r="AR153" s="88">
        <f t="shared" si="21"/>
        <v>24967105</v>
      </c>
      <c r="AS153" s="88">
        <f t="shared" si="21"/>
        <v>26703221</v>
      </c>
      <c r="AT153" s="88">
        <f t="shared" si="21"/>
        <v>26335115</v>
      </c>
      <c r="AU153" s="88">
        <f t="shared" si="21"/>
        <v>27823175</v>
      </c>
      <c r="AV153" s="88">
        <f t="shared" si="21"/>
        <v>28176560</v>
      </c>
      <c r="AW153" s="88">
        <f t="shared" si="21"/>
        <v>28897189</v>
      </c>
      <c r="AX153" s="88">
        <f t="shared" ref="AX153:BC153" si="22">SUM(AX154:AX166)</f>
        <v>29111923</v>
      </c>
      <c r="AY153" s="88">
        <f t="shared" si="22"/>
        <v>31457341</v>
      </c>
      <c r="AZ153" s="88">
        <f t="shared" si="22"/>
        <v>30582698</v>
      </c>
      <c r="BA153" s="88">
        <f t="shared" si="22"/>
        <v>30480765</v>
      </c>
      <c r="BB153" s="88">
        <f t="shared" si="22"/>
        <v>28253938</v>
      </c>
      <c r="BC153" s="88">
        <f t="shared" si="22"/>
        <v>26279604</v>
      </c>
      <c r="BJ153" s="21"/>
    </row>
    <row r="154" spans="1:62">
      <c r="B154" s="38"/>
      <c r="C154" s="33" t="s">
        <v>130</v>
      </c>
      <c r="D154" s="44"/>
      <c r="E154" s="44"/>
      <c r="F154" s="44"/>
      <c r="G154" s="44"/>
      <c r="H154" s="44"/>
      <c r="I154" s="44"/>
      <c r="J154" s="45"/>
      <c r="K154" s="46"/>
      <c r="L154" s="46"/>
      <c r="M154" s="46"/>
      <c r="N154" s="46"/>
      <c r="O154" s="46"/>
      <c r="P154" s="46"/>
      <c r="Q154" s="46"/>
      <c r="R154" s="30"/>
      <c r="S154" s="30"/>
      <c r="T154" s="30"/>
      <c r="U154" s="30"/>
      <c r="V154" s="30"/>
      <c r="W154" s="46"/>
      <c r="X154" s="156"/>
      <c r="Y154" s="156"/>
      <c r="Z154" s="156"/>
      <c r="AA154" s="156"/>
      <c r="AB154" s="156"/>
      <c r="AC154" s="156">
        <v>628388</v>
      </c>
      <c r="AD154" s="156">
        <v>604598</v>
      </c>
      <c r="AE154" s="156">
        <v>582415</v>
      </c>
      <c r="AF154" s="156">
        <v>548668</v>
      </c>
      <c r="AG154" s="75">
        <v>697449</v>
      </c>
      <c r="AH154" s="156">
        <v>644314</v>
      </c>
      <c r="AI154" s="156">
        <v>599176</v>
      </c>
      <c r="AJ154" s="156">
        <v>870880</v>
      </c>
      <c r="AK154" s="156">
        <v>1001331</v>
      </c>
      <c r="AL154" s="75">
        <v>977121</v>
      </c>
      <c r="AM154" s="156">
        <v>929202</v>
      </c>
      <c r="AN154" s="156">
        <v>859947</v>
      </c>
      <c r="AO154" s="156">
        <v>765547</v>
      </c>
      <c r="AP154" s="156">
        <v>666708</v>
      </c>
      <c r="AQ154" s="75">
        <v>563034</v>
      </c>
      <c r="AR154" s="156">
        <v>487765</v>
      </c>
      <c r="AS154" s="156">
        <v>479017</v>
      </c>
      <c r="AT154" s="76">
        <v>416331</v>
      </c>
      <c r="AU154" s="76">
        <v>349298</v>
      </c>
      <c r="AV154" s="76">
        <v>279166</v>
      </c>
      <c r="AW154" s="76">
        <v>216642</v>
      </c>
      <c r="AX154" s="76">
        <v>162859</v>
      </c>
      <c r="AY154" s="76">
        <v>2899306</v>
      </c>
      <c r="AZ154" s="76">
        <v>2858004</v>
      </c>
      <c r="BA154" s="177">
        <v>2837907</v>
      </c>
      <c r="BB154" s="177">
        <v>2825562</v>
      </c>
      <c r="BC154" s="177">
        <v>2654897</v>
      </c>
      <c r="BJ154" s="21"/>
    </row>
    <row r="155" spans="1:62">
      <c r="B155" s="38"/>
      <c r="C155" s="2" t="s">
        <v>131</v>
      </c>
      <c r="D155" s="43"/>
      <c r="E155" s="43"/>
      <c r="F155" s="43"/>
      <c r="G155" s="43"/>
      <c r="H155" s="43"/>
      <c r="I155" s="43"/>
      <c r="J155" s="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34"/>
      <c r="Y155" s="134"/>
      <c r="Z155" s="134"/>
      <c r="AA155" s="134"/>
      <c r="AB155" s="134"/>
      <c r="AC155" s="134">
        <v>308413</v>
      </c>
      <c r="AD155" s="134">
        <v>284896</v>
      </c>
      <c r="AE155" s="134">
        <v>260801</v>
      </c>
      <c r="AF155" s="134">
        <v>1244671</v>
      </c>
      <c r="AG155" s="71">
        <v>1536245</v>
      </c>
      <c r="AH155" s="134">
        <v>1513667</v>
      </c>
      <c r="AI155" s="134">
        <v>1494838</v>
      </c>
      <c r="AJ155" s="134">
        <v>1469363</v>
      </c>
      <c r="AK155" s="134">
        <v>1572117</v>
      </c>
      <c r="AL155" s="71">
        <v>1743319</v>
      </c>
      <c r="AM155" s="134">
        <v>1662244</v>
      </c>
      <c r="AN155" s="134">
        <v>1720868</v>
      </c>
      <c r="AO155" s="134">
        <v>1619463</v>
      </c>
      <c r="AP155" s="134">
        <v>1503347</v>
      </c>
      <c r="AQ155" s="71">
        <v>1390340</v>
      </c>
      <c r="AR155" s="134">
        <v>1267854</v>
      </c>
      <c r="AS155" s="134">
        <v>1140681</v>
      </c>
      <c r="AT155" s="77">
        <v>1008628</v>
      </c>
      <c r="AU155" s="77">
        <v>878187</v>
      </c>
      <c r="AV155" s="77">
        <v>753911</v>
      </c>
      <c r="AW155" s="77">
        <v>659069</v>
      </c>
      <c r="AX155" s="77">
        <v>536178</v>
      </c>
      <c r="AY155" s="77">
        <v>508445</v>
      </c>
      <c r="AZ155" s="77">
        <v>496343</v>
      </c>
      <c r="BA155" s="177">
        <v>1084377</v>
      </c>
      <c r="BB155" s="177">
        <v>1046587</v>
      </c>
      <c r="BC155" s="177">
        <v>1045888</v>
      </c>
    </row>
    <row r="156" spans="1:62">
      <c r="B156" s="38"/>
      <c r="C156" s="2" t="s">
        <v>132</v>
      </c>
      <c r="D156" s="43"/>
      <c r="E156" s="43"/>
      <c r="F156" s="43"/>
      <c r="G156" s="43"/>
      <c r="H156" s="43"/>
      <c r="I156" s="43"/>
      <c r="J156" s="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34"/>
      <c r="Y156" s="134"/>
      <c r="Z156" s="134"/>
      <c r="AA156" s="134"/>
      <c r="AB156" s="134"/>
      <c r="AC156" s="134">
        <v>967264</v>
      </c>
      <c r="AD156" s="134">
        <v>921273</v>
      </c>
      <c r="AE156" s="134">
        <v>865593</v>
      </c>
      <c r="AF156" s="134">
        <v>784027</v>
      </c>
      <c r="AG156" s="71">
        <v>696682</v>
      </c>
      <c r="AH156" s="134">
        <v>611649</v>
      </c>
      <c r="AI156" s="134">
        <v>515920</v>
      </c>
      <c r="AJ156" s="134">
        <v>408225</v>
      </c>
      <c r="AK156" s="134">
        <v>787156</v>
      </c>
      <c r="AL156" s="71">
        <v>652671</v>
      </c>
      <c r="AM156" s="134">
        <v>566519</v>
      </c>
      <c r="AN156" s="134">
        <v>532905</v>
      </c>
      <c r="AO156" s="134">
        <v>488952</v>
      </c>
      <c r="AP156" s="134">
        <v>477306</v>
      </c>
      <c r="AQ156" s="71">
        <v>459390</v>
      </c>
      <c r="AR156" s="134">
        <v>425009</v>
      </c>
      <c r="AS156" s="134">
        <v>387333</v>
      </c>
      <c r="AT156" s="77">
        <v>695444</v>
      </c>
      <c r="AU156" s="77">
        <v>656927</v>
      </c>
      <c r="AV156" s="77">
        <v>603195</v>
      </c>
      <c r="AW156" s="77">
        <v>526265</v>
      </c>
      <c r="AX156" s="77">
        <v>449392</v>
      </c>
      <c r="AY156" s="77">
        <v>371989</v>
      </c>
      <c r="AZ156" s="77">
        <v>314795</v>
      </c>
      <c r="BA156" s="177">
        <v>257757</v>
      </c>
      <c r="BB156" s="177">
        <v>200397</v>
      </c>
      <c r="BC156" s="177">
        <v>142712</v>
      </c>
    </row>
    <row r="157" spans="1:62">
      <c r="B157" s="38"/>
      <c r="C157" s="2" t="s">
        <v>133</v>
      </c>
      <c r="D157" s="43"/>
      <c r="E157" s="43"/>
      <c r="F157" s="43"/>
      <c r="G157" s="43"/>
      <c r="H157" s="43"/>
      <c r="I157" s="43"/>
      <c r="J157" s="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34"/>
      <c r="Y157" s="134"/>
      <c r="Z157" s="134"/>
      <c r="AA157" s="134"/>
      <c r="AB157" s="134"/>
      <c r="AC157" s="134">
        <v>3131010</v>
      </c>
      <c r="AD157" s="134">
        <v>4584919</v>
      </c>
      <c r="AE157" s="134">
        <v>5844661</v>
      </c>
      <c r="AF157" s="134">
        <v>6786630</v>
      </c>
      <c r="AG157" s="71">
        <v>7486519</v>
      </c>
      <c r="AH157" s="134">
        <v>7669983</v>
      </c>
      <c r="AI157" s="134">
        <v>7921938</v>
      </c>
      <c r="AJ157" s="134">
        <v>8326423</v>
      </c>
      <c r="AK157" s="134">
        <v>8535539</v>
      </c>
      <c r="AL157" s="71">
        <v>8879378</v>
      </c>
      <c r="AM157" s="134">
        <v>8960469</v>
      </c>
      <c r="AN157" s="134">
        <v>8773151</v>
      </c>
      <c r="AO157" s="134">
        <v>8545145</v>
      </c>
      <c r="AP157" s="134">
        <v>8268850</v>
      </c>
      <c r="AQ157" s="71">
        <v>8181325</v>
      </c>
      <c r="AR157" s="134">
        <v>7916196</v>
      </c>
      <c r="AS157" s="134">
        <v>9021659</v>
      </c>
      <c r="AT157" s="77">
        <v>9358133</v>
      </c>
      <c r="AU157" s="77">
        <v>9679690</v>
      </c>
      <c r="AV157" s="77">
        <v>10150185</v>
      </c>
      <c r="AW157" s="77">
        <v>11024044</v>
      </c>
      <c r="AX157" s="77">
        <v>11331577</v>
      </c>
      <c r="AY157" s="77">
        <v>11511634</v>
      </c>
      <c r="AZ157" s="77">
        <v>11510063</v>
      </c>
      <c r="BA157" s="177">
        <v>11284822</v>
      </c>
      <c r="BB157" s="177">
        <v>10543772</v>
      </c>
      <c r="BC157" s="177">
        <v>9810673</v>
      </c>
    </row>
    <row r="158" spans="1:62">
      <c r="B158" s="38"/>
      <c r="C158" s="2" t="s">
        <v>134</v>
      </c>
      <c r="D158" s="43"/>
      <c r="E158" s="43"/>
      <c r="F158" s="43"/>
      <c r="G158" s="43"/>
      <c r="H158" s="43"/>
      <c r="I158" s="43"/>
      <c r="J158" s="9"/>
      <c r="K158" s="10"/>
      <c r="L158" s="10"/>
      <c r="M158" s="10"/>
      <c r="N158" s="10"/>
      <c r="O158" s="10"/>
      <c r="P158" s="15"/>
      <c r="Q158" s="10"/>
      <c r="R158" s="10"/>
      <c r="S158" s="10"/>
      <c r="T158" s="10"/>
      <c r="U158" s="10"/>
      <c r="V158" s="10"/>
      <c r="W158" s="10"/>
      <c r="X158" s="134"/>
      <c r="Y158" s="134"/>
      <c r="Z158" s="134"/>
      <c r="AA158" s="134"/>
      <c r="AB158" s="134"/>
      <c r="AC158" s="134">
        <v>99334</v>
      </c>
      <c r="AD158" s="134">
        <v>111194</v>
      </c>
      <c r="AE158" s="134">
        <v>90667</v>
      </c>
      <c r="AF158" s="134">
        <v>118046</v>
      </c>
      <c r="AG158" s="71">
        <v>100091</v>
      </c>
      <c r="AH158" s="134">
        <v>146223</v>
      </c>
      <c r="AI158" s="134">
        <v>121596</v>
      </c>
      <c r="AJ158" s="134">
        <v>99580</v>
      </c>
      <c r="AK158" s="134">
        <v>74800</v>
      </c>
      <c r="AL158" s="71">
        <v>52720</v>
      </c>
      <c r="AM158" s="134">
        <v>30640</v>
      </c>
      <c r="AN158" s="134">
        <v>28820</v>
      </c>
      <c r="AO158" s="134">
        <v>15730</v>
      </c>
      <c r="AP158" s="134">
        <v>15457</v>
      </c>
      <c r="AQ158" s="71">
        <v>14789</v>
      </c>
      <c r="AR158" s="134">
        <v>13719</v>
      </c>
      <c r="AS158" s="134">
        <v>12635</v>
      </c>
      <c r="AT158" s="77">
        <v>11540</v>
      </c>
      <c r="AU158" s="77">
        <v>10432</v>
      </c>
      <c r="AV158" s="77">
        <v>70111</v>
      </c>
      <c r="AW158" s="77">
        <v>109177</v>
      </c>
      <c r="AX158" s="77">
        <v>92841</v>
      </c>
      <c r="AY158" s="77">
        <v>71089</v>
      </c>
      <c r="AZ158" s="77">
        <v>44663</v>
      </c>
      <c r="BA158" s="177">
        <v>18212</v>
      </c>
      <c r="BB158" s="177">
        <v>6957</v>
      </c>
      <c r="BC158" s="177">
        <v>194091</v>
      </c>
    </row>
    <row r="159" spans="1:62">
      <c r="B159" s="38"/>
      <c r="C159" s="2" t="s">
        <v>135</v>
      </c>
      <c r="D159" s="43"/>
      <c r="E159" s="43"/>
      <c r="F159" s="43"/>
      <c r="G159" s="43"/>
      <c r="H159" s="43"/>
      <c r="I159" s="43"/>
      <c r="J159" s="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34"/>
      <c r="Y159" s="134"/>
      <c r="Z159" s="134"/>
      <c r="AA159" s="134"/>
      <c r="AB159" s="134"/>
      <c r="AC159" s="134">
        <v>6223145</v>
      </c>
      <c r="AD159" s="134">
        <v>6695829</v>
      </c>
      <c r="AE159" s="134">
        <v>6901561</v>
      </c>
      <c r="AF159" s="134">
        <v>7047677</v>
      </c>
      <c r="AG159" s="71">
        <v>6883282</v>
      </c>
      <c r="AH159" s="134">
        <v>6426918</v>
      </c>
      <c r="AI159" s="134">
        <v>6350620</v>
      </c>
      <c r="AJ159" s="134">
        <v>5978459</v>
      </c>
      <c r="AK159" s="134">
        <v>5586603</v>
      </c>
      <c r="AL159" s="71">
        <v>5743833</v>
      </c>
      <c r="AM159" s="134">
        <v>4703152</v>
      </c>
      <c r="AN159" s="134">
        <v>4419439</v>
      </c>
      <c r="AO159" s="134">
        <v>4156828</v>
      </c>
      <c r="AP159" s="134">
        <v>4052332</v>
      </c>
      <c r="AQ159" s="71">
        <v>3993318</v>
      </c>
      <c r="AR159" s="134">
        <v>3568813</v>
      </c>
      <c r="AS159" s="134">
        <v>3437776</v>
      </c>
      <c r="AT159" s="77">
        <v>3343552</v>
      </c>
      <c r="AU159" s="77">
        <v>3413581</v>
      </c>
      <c r="AV159" s="77">
        <v>3493363</v>
      </c>
      <c r="AW159" s="77">
        <v>3180409</v>
      </c>
      <c r="AX159" s="77">
        <v>2886087</v>
      </c>
      <c r="AY159" s="77">
        <v>2630481</v>
      </c>
      <c r="AZ159" s="77">
        <v>2399426</v>
      </c>
      <c r="BA159" s="177">
        <v>2626240</v>
      </c>
      <c r="BB159" s="177">
        <v>2351387</v>
      </c>
      <c r="BC159" s="177">
        <v>2084385</v>
      </c>
    </row>
    <row r="160" spans="1:62">
      <c r="B160" s="38"/>
      <c r="C160" s="2" t="s">
        <v>642</v>
      </c>
      <c r="D160" s="43"/>
      <c r="E160" s="43"/>
      <c r="F160" s="43"/>
      <c r="G160" s="43"/>
      <c r="H160" s="43"/>
      <c r="I160" s="43"/>
      <c r="J160" s="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34"/>
      <c r="Y160" s="134"/>
      <c r="Z160" s="134"/>
      <c r="AA160" s="134"/>
      <c r="AB160" s="134"/>
      <c r="AC160" s="134">
        <v>343000</v>
      </c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326"/>
      <c r="AV160" s="326"/>
      <c r="AW160" s="326"/>
      <c r="AX160" s="326"/>
      <c r="AY160" s="326"/>
      <c r="AZ160" s="326"/>
      <c r="BA160" s="326"/>
      <c r="BB160" s="326"/>
      <c r="BC160" s="326"/>
    </row>
    <row r="161" spans="2:55">
      <c r="B161" s="38"/>
      <c r="C161" s="2" t="s">
        <v>640</v>
      </c>
      <c r="D161" s="43"/>
      <c r="E161" s="43"/>
      <c r="F161" s="43"/>
      <c r="G161" s="43"/>
      <c r="H161" s="43"/>
      <c r="I161" s="43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34"/>
      <c r="Y161" s="134"/>
      <c r="Z161" s="134"/>
      <c r="AA161" s="134"/>
      <c r="AB161" s="141"/>
      <c r="AC161" s="141"/>
      <c r="AD161" s="141"/>
      <c r="AE161" s="141"/>
      <c r="AF161" s="141"/>
      <c r="AG161" s="141"/>
      <c r="AH161" s="134">
        <v>281000</v>
      </c>
      <c r="AI161" s="134">
        <v>281000</v>
      </c>
      <c r="AJ161" s="134">
        <v>281000</v>
      </c>
      <c r="AK161" s="134">
        <v>249400</v>
      </c>
      <c r="AL161" s="71">
        <v>216852</v>
      </c>
      <c r="AM161" s="134">
        <v>183327</v>
      </c>
      <c r="AN161" s="134">
        <v>148797</v>
      </c>
      <c r="AO161" s="134">
        <v>113230</v>
      </c>
      <c r="AP161" s="134">
        <v>76597</v>
      </c>
      <c r="AQ161" s="71">
        <v>38864</v>
      </c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</row>
    <row r="162" spans="2:55">
      <c r="B162" s="38"/>
      <c r="C162" s="2" t="s">
        <v>136</v>
      </c>
      <c r="D162" s="43"/>
      <c r="E162" s="43"/>
      <c r="F162" s="43"/>
      <c r="G162" s="43"/>
      <c r="H162" s="43"/>
      <c r="I162" s="43"/>
      <c r="J162" s="16"/>
      <c r="K162" s="17"/>
      <c r="L162" s="17"/>
      <c r="M162" s="17"/>
      <c r="N162" s="17"/>
      <c r="O162" s="17"/>
      <c r="P162" s="17"/>
      <c r="Q162" s="17"/>
      <c r="R162" s="12"/>
      <c r="S162" s="12"/>
      <c r="T162" s="12"/>
      <c r="U162" s="12"/>
      <c r="V162" s="12"/>
      <c r="W162" s="17"/>
      <c r="X162" s="141"/>
      <c r="Y162" s="137"/>
      <c r="Z162" s="137"/>
      <c r="AA162" s="137"/>
      <c r="AB162" s="137"/>
      <c r="AC162" s="137"/>
      <c r="AD162" s="137"/>
      <c r="AE162" s="137"/>
      <c r="AF162" s="141"/>
      <c r="AG162" s="141"/>
      <c r="AH162" s="134">
        <v>1736100</v>
      </c>
      <c r="AI162" s="134">
        <v>3213200</v>
      </c>
      <c r="AJ162" s="134">
        <v>4945000</v>
      </c>
      <c r="AK162" s="134">
        <v>4945000</v>
      </c>
      <c r="AL162" s="71">
        <v>5517026</v>
      </c>
      <c r="AM162" s="134">
        <v>5557051</v>
      </c>
      <c r="AN162" s="134">
        <v>5628129</v>
      </c>
      <c r="AO162" s="134">
        <v>5690892</v>
      </c>
      <c r="AP162" s="134">
        <v>5706294</v>
      </c>
      <c r="AQ162" s="71">
        <v>5698508</v>
      </c>
      <c r="AR162" s="134">
        <v>5690137</v>
      </c>
      <c r="AS162" s="134">
        <v>5602386</v>
      </c>
      <c r="AT162" s="77">
        <v>5182358</v>
      </c>
      <c r="AU162" s="77">
        <v>4978120</v>
      </c>
      <c r="AV162" s="77">
        <v>4511303</v>
      </c>
      <c r="AW162" s="77">
        <v>4024024</v>
      </c>
      <c r="AX162" s="77">
        <v>3518957</v>
      </c>
      <c r="AY162" s="77">
        <v>3008208</v>
      </c>
      <c r="AZ162" s="77">
        <v>2491040</v>
      </c>
      <c r="BA162" s="177">
        <v>1967936</v>
      </c>
      <c r="BB162" s="177">
        <v>1440007</v>
      </c>
      <c r="BC162" s="177">
        <v>1249665</v>
      </c>
    </row>
    <row r="163" spans="2:55">
      <c r="B163" s="38"/>
      <c r="C163" s="2" t="s">
        <v>137</v>
      </c>
      <c r="D163" s="43"/>
      <c r="E163" s="43"/>
      <c r="F163" s="43"/>
      <c r="G163" s="43"/>
      <c r="H163" s="43"/>
      <c r="I163" s="43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41"/>
      <c r="Y163" s="137"/>
      <c r="Z163" s="137"/>
      <c r="AA163" s="137"/>
      <c r="AB163" s="137"/>
      <c r="AC163" s="137"/>
      <c r="AD163" s="137"/>
      <c r="AE163" s="137"/>
      <c r="AF163" s="137"/>
      <c r="AG163" s="72"/>
      <c r="AH163" s="137"/>
      <c r="AI163" s="134">
        <v>0</v>
      </c>
      <c r="AJ163" s="134">
        <v>0</v>
      </c>
      <c r="AK163" s="134">
        <v>632400</v>
      </c>
      <c r="AL163" s="134">
        <v>632400</v>
      </c>
      <c r="AM163" s="134">
        <v>632400</v>
      </c>
      <c r="AN163" s="134">
        <v>632400</v>
      </c>
      <c r="AO163" s="134">
        <v>600825</v>
      </c>
      <c r="AP163" s="134">
        <v>588616</v>
      </c>
      <c r="AQ163" s="71">
        <v>535759</v>
      </c>
      <c r="AR163" s="134">
        <v>502242</v>
      </c>
      <c r="AS163" s="134">
        <v>468051</v>
      </c>
      <c r="AT163" s="77">
        <v>433173</v>
      </c>
      <c r="AU163" s="77">
        <v>397594</v>
      </c>
      <c r="AV163" s="77">
        <v>361300</v>
      </c>
      <c r="AW163" s="77">
        <v>324276</v>
      </c>
      <c r="AX163" s="77">
        <v>286508</v>
      </c>
      <c r="AY163" s="77">
        <v>247981</v>
      </c>
      <c r="AZ163" s="77">
        <v>208679</v>
      </c>
      <c r="BA163" s="177">
        <v>168588</v>
      </c>
      <c r="BB163" s="177">
        <v>127691</v>
      </c>
      <c r="BC163" s="177">
        <v>85971</v>
      </c>
    </row>
    <row r="164" spans="2:55">
      <c r="B164" s="39"/>
      <c r="C164" s="51" t="s">
        <v>85</v>
      </c>
      <c r="D164" s="39"/>
      <c r="E164" s="39"/>
      <c r="F164" s="39"/>
      <c r="G164" s="39"/>
      <c r="H164" s="39"/>
      <c r="I164" s="39"/>
      <c r="J164" s="40"/>
      <c r="K164" s="41"/>
      <c r="L164" s="41"/>
      <c r="M164" s="41"/>
      <c r="N164" s="41"/>
      <c r="O164" s="41"/>
      <c r="P164" s="41"/>
      <c r="Q164" s="41"/>
      <c r="R164" s="41"/>
      <c r="S164" s="42"/>
      <c r="T164" s="42"/>
      <c r="U164" s="41"/>
      <c r="V164" s="41"/>
      <c r="W164" s="41"/>
      <c r="X164" s="159"/>
      <c r="Y164" s="160"/>
      <c r="Z164" s="160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60">
        <v>476500</v>
      </c>
      <c r="AP164" s="160">
        <v>1477700</v>
      </c>
      <c r="AQ164" s="190">
        <v>3168400</v>
      </c>
      <c r="AR164" s="160">
        <v>4799500</v>
      </c>
      <c r="AS164" s="160">
        <v>5940462</v>
      </c>
      <c r="AT164" s="190">
        <v>5756879</v>
      </c>
      <c r="AU164" s="190">
        <v>7415934</v>
      </c>
      <c r="AV164" s="190">
        <v>7954026</v>
      </c>
      <c r="AW164" s="77">
        <v>8833283</v>
      </c>
      <c r="AX164" s="77">
        <v>9847524</v>
      </c>
      <c r="AY164" s="77">
        <v>10208208</v>
      </c>
      <c r="AZ164" s="77">
        <v>10259685</v>
      </c>
      <c r="BA164" s="177">
        <v>10234926</v>
      </c>
      <c r="BB164" s="177">
        <v>9711578</v>
      </c>
      <c r="BC164" s="177">
        <v>9011322</v>
      </c>
    </row>
    <row r="165" spans="2:55">
      <c r="B165" s="39"/>
      <c r="C165" s="51" t="s">
        <v>616</v>
      </c>
      <c r="D165" s="39"/>
      <c r="E165" s="39"/>
      <c r="F165" s="39"/>
      <c r="G165" s="39"/>
      <c r="H165" s="39"/>
      <c r="I165" s="39"/>
      <c r="J165" s="40"/>
      <c r="K165" s="41"/>
      <c r="L165" s="41"/>
      <c r="M165" s="41"/>
      <c r="N165" s="41"/>
      <c r="O165" s="41"/>
      <c r="P165" s="41"/>
      <c r="Q165" s="41"/>
      <c r="R165" s="41"/>
      <c r="S165" s="42"/>
      <c r="T165" s="42"/>
      <c r="U165" s="41"/>
      <c r="V165" s="41"/>
      <c r="W165" s="41"/>
      <c r="X165" s="159"/>
      <c r="Y165" s="160"/>
      <c r="Z165" s="160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60">
        <v>650000</v>
      </c>
      <c r="AL165" s="160">
        <v>650000</v>
      </c>
      <c r="AM165" s="160">
        <v>650000</v>
      </c>
      <c r="AN165" s="160">
        <v>612048</v>
      </c>
      <c r="AO165" s="160">
        <v>535115</v>
      </c>
      <c r="AP165" s="160">
        <v>456791</v>
      </c>
      <c r="AQ165" s="190">
        <v>377052</v>
      </c>
      <c r="AR165" s="160">
        <v>295870</v>
      </c>
      <c r="AS165" s="160">
        <v>213221</v>
      </c>
      <c r="AT165" s="190">
        <v>129077</v>
      </c>
      <c r="AU165" s="190">
        <v>43412</v>
      </c>
      <c r="AV165" s="217">
        <v>0</v>
      </c>
      <c r="AW165" s="216"/>
      <c r="AX165" s="216"/>
      <c r="AY165" s="216"/>
      <c r="AZ165" s="216"/>
      <c r="BA165" s="216"/>
      <c r="BB165" s="216"/>
      <c r="BC165" s="216"/>
    </row>
    <row r="166" spans="2:55">
      <c r="B166" s="38"/>
      <c r="C166" s="4" t="s">
        <v>641</v>
      </c>
      <c r="D166" s="38"/>
      <c r="E166" s="38"/>
      <c r="F166" s="38"/>
      <c r="G166" s="38"/>
      <c r="H166" s="38"/>
      <c r="I166" s="38"/>
      <c r="J166" s="58"/>
      <c r="K166" s="58"/>
      <c r="L166" s="58"/>
      <c r="M166" s="58"/>
      <c r="N166" s="58"/>
      <c r="O166" s="58"/>
      <c r="P166" s="58"/>
      <c r="Q166" s="58"/>
      <c r="R166" s="58"/>
      <c r="S166" s="28"/>
      <c r="T166" s="28"/>
      <c r="U166" s="58"/>
      <c r="V166" s="58"/>
      <c r="W166" s="58"/>
      <c r="X166" s="166"/>
      <c r="Y166" s="154"/>
      <c r="Z166" s="154"/>
      <c r="AA166" s="154"/>
      <c r="AB166" s="154"/>
      <c r="AC166" s="154">
        <v>39559</v>
      </c>
      <c r="AD166" s="154">
        <v>24648</v>
      </c>
      <c r="AE166" s="154">
        <v>8536</v>
      </c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218"/>
      <c r="AX166" s="218"/>
      <c r="AY166" s="218"/>
      <c r="AZ166" s="218"/>
      <c r="BA166" s="218"/>
      <c r="BB166" s="218"/>
      <c r="BC166" s="218"/>
    </row>
    <row r="167" spans="2:55">
      <c r="B167" s="38"/>
      <c r="C167" s="4" t="s">
        <v>647</v>
      </c>
      <c r="D167" s="38"/>
      <c r="E167" s="38"/>
      <c r="F167" s="38"/>
      <c r="G167" s="38"/>
      <c r="H167" s="38"/>
      <c r="I167" s="38"/>
      <c r="J167" s="58"/>
      <c r="K167" s="58"/>
      <c r="L167" s="58"/>
      <c r="M167" s="58"/>
      <c r="N167" s="58"/>
      <c r="O167" s="58"/>
      <c r="P167" s="58"/>
      <c r="Q167" s="58"/>
      <c r="R167" s="58"/>
      <c r="S167" s="28"/>
      <c r="T167" s="28"/>
      <c r="U167" s="58"/>
      <c r="V167" s="58"/>
      <c r="W167" s="58"/>
      <c r="X167" s="166"/>
      <c r="Y167" s="154"/>
      <c r="Z167" s="154"/>
      <c r="AA167" s="154"/>
      <c r="AB167" s="154"/>
      <c r="AC167" s="154">
        <f t="shared" ref="AC167:AY167" si="23">SUM(AC162:AC166)</f>
        <v>39559</v>
      </c>
      <c r="AD167" s="154">
        <f t="shared" si="23"/>
        <v>24648</v>
      </c>
      <c r="AE167" s="154">
        <f t="shared" si="23"/>
        <v>8536</v>
      </c>
      <c r="AF167" s="154">
        <f t="shared" si="23"/>
        <v>0</v>
      </c>
      <c r="AG167" s="154">
        <f t="shared" si="23"/>
        <v>0</v>
      </c>
      <c r="AH167" s="154">
        <f t="shared" si="23"/>
        <v>1736100</v>
      </c>
      <c r="AI167" s="154">
        <f t="shared" si="23"/>
        <v>3213200</v>
      </c>
      <c r="AJ167" s="154">
        <f t="shared" si="23"/>
        <v>4945000</v>
      </c>
      <c r="AK167" s="154">
        <f t="shared" si="23"/>
        <v>6227400</v>
      </c>
      <c r="AL167" s="154">
        <f t="shared" si="23"/>
        <v>6799426</v>
      </c>
      <c r="AM167" s="154">
        <f t="shared" si="23"/>
        <v>6839451</v>
      </c>
      <c r="AN167" s="154">
        <f t="shared" si="23"/>
        <v>6872577</v>
      </c>
      <c r="AO167" s="154">
        <f t="shared" si="23"/>
        <v>7303332</v>
      </c>
      <c r="AP167" s="154">
        <f t="shared" si="23"/>
        <v>8229401</v>
      </c>
      <c r="AQ167" s="154">
        <f t="shared" si="23"/>
        <v>9779719</v>
      </c>
      <c r="AR167" s="154">
        <f t="shared" si="23"/>
        <v>11287749</v>
      </c>
      <c r="AS167" s="154">
        <f t="shared" si="23"/>
        <v>12224120</v>
      </c>
      <c r="AT167" s="154">
        <f t="shared" si="23"/>
        <v>11501487</v>
      </c>
      <c r="AU167" s="154">
        <f t="shared" si="23"/>
        <v>12835060</v>
      </c>
      <c r="AV167" s="154">
        <f t="shared" si="23"/>
        <v>12826629</v>
      </c>
      <c r="AW167" s="154">
        <f t="shared" si="23"/>
        <v>13181583</v>
      </c>
      <c r="AX167" s="154">
        <f t="shared" si="23"/>
        <v>13652989</v>
      </c>
      <c r="AY167" s="154">
        <f t="shared" si="23"/>
        <v>13464397</v>
      </c>
      <c r="AZ167" s="154">
        <f>SUM(AZ162:AZ166)</f>
        <v>12959404</v>
      </c>
      <c r="BA167" s="154">
        <f>SUM(BA162:BA166)</f>
        <v>12371450</v>
      </c>
      <c r="BB167" s="154">
        <f>SUM(BB162:BB166)</f>
        <v>11279276</v>
      </c>
      <c r="BC167" s="154">
        <f>SUM(BC162:BC166)</f>
        <v>10346958</v>
      </c>
    </row>
    <row r="168" spans="2:55">
      <c r="B168" s="38" t="s">
        <v>138</v>
      </c>
      <c r="C168" s="4" t="s">
        <v>139</v>
      </c>
      <c r="D168" s="38"/>
      <c r="E168" s="38"/>
      <c r="F168" s="38"/>
      <c r="G168" s="38"/>
      <c r="H168" s="38"/>
      <c r="I168" s="38"/>
      <c r="J168" s="58"/>
      <c r="K168" s="58"/>
      <c r="L168" s="58"/>
      <c r="M168" s="58"/>
      <c r="N168" s="58"/>
      <c r="O168" s="58"/>
      <c r="P168" s="58"/>
      <c r="Q168" s="58"/>
      <c r="R168" s="58"/>
      <c r="S168" s="28"/>
      <c r="T168" s="28"/>
      <c r="U168" s="58"/>
      <c r="V168" s="58"/>
      <c r="W168" s="58"/>
      <c r="X168" s="166"/>
      <c r="Y168" s="154"/>
      <c r="Z168" s="154"/>
      <c r="AA168" s="154"/>
      <c r="AB168" s="154"/>
      <c r="AC168" s="154"/>
      <c r="AD168" s="154"/>
      <c r="AE168" s="154"/>
      <c r="AF168" s="154"/>
      <c r="AG168" s="85"/>
      <c r="AH168" s="154"/>
      <c r="AI168" s="154"/>
      <c r="AJ168" s="154"/>
      <c r="AK168" s="154"/>
      <c r="AL168" s="85"/>
      <c r="AM168" s="154"/>
      <c r="AN168" s="154"/>
      <c r="AO168" s="154"/>
      <c r="AP168" s="154"/>
      <c r="AQ168" s="85"/>
      <c r="AR168" s="154"/>
      <c r="AS168" s="154"/>
      <c r="AT168" s="85"/>
      <c r="AU168" s="85"/>
      <c r="AV168" s="85"/>
      <c r="AW168" s="88"/>
      <c r="AY168" s="133"/>
    </row>
    <row r="169" spans="2:55">
      <c r="B169" s="54" t="s">
        <v>128</v>
      </c>
      <c r="C169" s="78" t="s">
        <v>146</v>
      </c>
      <c r="D169" s="47"/>
      <c r="E169" s="38"/>
      <c r="F169" s="38"/>
      <c r="G169" s="38"/>
      <c r="H169" s="38"/>
      <c r="I169" s="38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74"/>
      <c r="AH169" s="155"/>
      <c r="AI169" s="155"/>
      <c r="AJ169" s="155"/>
      <c r="AK169" s="155"/>
      <c r="AL169" s="74"/>
      <c r="AM169" s="155"/>
      <c r="AN169" s="155"/>
      <c r="AO169" s="155"/>
      <c r="AP169" s="155"/>
      <c r="AQ169" s="74"/>
      <c r="AR169" s="155"/>
      <c r="AS169" s="155"/>
      <c r="AT169" s="74"/>
      <c r="AU169" s="74"/>
      <c r="AV169" s="74"/>
      <c r="AW169" s="74"/>
      <c r="AX169" s="74"/>
      <c r="AY169" s="133"/>
      <c r="BB169" s="21" t="s">
        <v>768</v>
      </c>
      <c r="BC169" s="21" t="s">
        <v>768</v>
      </c>
    </row>
    <row r="170" spans="2:55">
      <c r="C170" s="2" t="s">
        <v>141</v>
      </c>
      <c r="D170" s="43"/>
      <c r="E170" s="38"/>
      <c r="F170" s="38"/>
      <c r="G170" s="38"/>
      <c r="H170" s="38"/>
      <c r="I170" s="38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71"/>
      <c r="AH170" s="134"/>
      <c r="AI170" s="134"/>
      <c r="AJ170" s="134"/>
      <c r="AK170" s="134"/>
      <c r="AL170" s="71"/>
      <c r="AM170" s="134"/>
      <c r="AN170" s="134"/>
      <c r="AO170" s="134"/>
      <c r="AP170" s="134"/>
      <c r="AQ170" s="71"/>
      <c r="AR170" s="134"/>
      <c r="AS170" s="134"/>
      <c r="AT170" s="77"/>
      <c r="AU170" s="77"/>
      <c r="AV170" s="124">
        <v>2032857</v>
      </c>
      <c r="AW170" s="124">
        <v>2135931</v>
      </c>
      <c r="AX170" s="129">
        <v>2537387</v>
      </c>
      <c r="AY170" s="129">
        <v>1612000</v>
      </c>
      <c r="AZ170" s="129">
        <v>1113000</v>
      </c>
      <c r="BA170" s="177">
        <v>1223000</v>
      </c>
      <c r="BB170" s="177">
        <v>1237000</v>
      </c>
      <c r="BC170" s="177">
        <v>1087000</v>
      </c>
    </row>
    <row r="171" spans="2:55">
      <c r="C171" s="2" t="s">
        <v>140</v>
      </c>
      <c r="D171" s="43"/>
      <c r="E171" s="38"/>
      <c r="F171" s="38"/>
      <c r="G171" s="38"/>
      <c r="H171" s="38"/>
      <c r="I171" s="38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71"/>
      <c r="AH171" s="134"/>
      <c r="AI171" s="134"/>
      <c r="AJ171" s="134"/>
      <c r="AK171" s="134"/>
      <c r="AL171" s="71"/>
      <c r="AM171" s="134"/>
      <c r="AN171" s="134"/>
      <c r="AO171" s="134"/>
      <c r="AP171" s="134"/>
      <c r="AQ171" s="71"/>
      <c r="AR171" s="134"/>
      <c r="AS171" s="134"/>
      <c r="AT171" s="77"/>
      <c r="AU171" s="77"/>
      <c r="AV171" s="124">
        <v>508240</v>
      </c>
      <c r="AW171" s="124">
        <v>359164</v>
      </c>
      <c r="AX171" s="129">
        <v>9390</v>
      </c>
      <c r="AY171" s="129">
        <v>9000</v>
      </c>
      <c r="AZ171" s="129">
        <v>9000</v>
      </c>
      <c r="BA171" s="177">
        <v>9000</v>
      </c>
      <c r="BB171" s="177">
        <v>9000</v>
      </c>
      <c r="BC171" s="177">
        <v>9000</v>
      </c>
    </row>
    <row r="172" spans="2:55">
      <c r="C172" s="52" t="s">
        <v>588</v>
      </c>
      <c r="D172" s="43"/>
      <c r="E172" s="38"/>
      <c r="F172" s="38"/>
      <c r="G172" s="38"/>
      <c r="H172" s="38"/>
      <c r="I172" s="38"/>
      <c r="K172" s="10"/>
      <c r="L172" s="10"/>
      <c r="M172" s="10"/>
      <c r="N172" s="10"/>
      <c r="O172" s="10"/>
      <c r="P172" s="10"/>
      <c r="Q172" s="10"/>
      <c r="R172" s="10"/>
      <c r="S172" s="12"/>
      <c r="T172" s="12"/>
      <c r="U172" s="12"/>
      <c r="V172" s="12"/>
      <c r="W172" s="12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72"/>
      <c r="AH172" s="137"/>
      <c r="AI172" s="137"/>
      <c r="AJ172" s="137"/>
      <c r="AK172" s="137"/>
      <c r="AL172" s="72"/>
      <c r="AM172" s="137"/>
      <c r="AN172" s="137"/>
      <c r="AO172" s="137"/>
      <c r="AP172" s="137"/>
      <c r="AQ172" s="72"/>
      <c r="AR172" s="137"/>
      <c r="AS172" s="137"/>
      <c r="AT172" s="72"/>
      <c r="AU172" s="72"/>
      <c r="AV172" s="129">
        <v>151953</v>
      </c>
      <c r="AW172" s="129">
        <v>1922210</v>
      </c>
      <c r="AX172" s="129">
        <v>249358</v>
      </c>
      <c r="AY172" s="129">
        <v>399000</v>
      </c>
      <c r="AZ172" s="129">
        <v>400000</v>
      </c>
      <c r="BA172" s="177">
        <v>500000</v>
      </c>
      <c r="BB172" s="177">
        <v>600000</v>
      </c>
      <c r="BC172" s="177">
        <v>600000</v>
      </c>
    </row>
    <row r="173" spans="2:55">
      <c r="C173" s="2" t="s">
        <v>498</v>
      </c>
      <c r="D173" s="43"/>
      <c r="E173" s="38"/>
      <c r="F173" s="38"/>
      <c r="G173" s="38"/>
      <c r="H173" s="38"/>
      <c r="I173" s="38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71"/>
      <c r="AH173" s="134"/>
      <c r="AI173" s="134"/>
      <c r="AJ173" s="134"/>
      <c r="AK173" s="134"/>
      <c r="AL173" s="71"/>
      <c r="AM173" s="134"/>
      <c r="AN173" s="134"/>
      <c r="AO173" s="134"/>
      <c r="AP173" s="134"/>
      <c r="AQ173" s="72"/>
      <c r="AR173" s="141"/>
      <c r="AS173" s="141"/>
      <c r="AT173" s="179"/>
      <c r="AU173" s="179"/>
      <c r="AV173" s="129">
        <v>21716</v>
      </c>
      <c r="AW173" s="129">
        <v>21757</v>
      </c>
      <c r="AX173" s="129">
        <v>21778</v>
      </c>
      <c r="AY173" s="129">
        <v>22000</v>
      </c>
      <c r="AZ173" s="179"/>
      <c r="BA173" s="179"/>
      <c r="BB173" s="179"/>
      <c r="BC173" s="179"/>
    </row>
    <row r="174" spans="2:55">
      <c r="C174" s="2" t="s">
        <v>499</v>
      </c>
      <c r="D174" s="43"/>
      <c r="E174" s="38"/>
      <c r="F174" s="38"/>
      <c r="G174" s="38"/>
      <c r="H174" s="38"/>
      <c r="I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72"/>
      <c r="AH174" s="137"/>
      <c r="AI174" s="137"/>
      <c r="AJ174" s="137"/>
      <c r="AK174" s="137"/>
      <c r="AL174" s="72"/>
      <c r="AM174" s="134"/>
      <c r="AN174" s="134"/>
      <c r="AO174" s="134"/>
      <c r="AP174" s="137"/>
      <c r="AQ174" s="72"/>
      <c r="AR174" s="141"/>
      <c r="AS174" s="141"/>
      <c r="AT174" s="179"/>
      <c r="AU174" s="179"/>
      <c r="AV174" s="129">
        <v>340512</v>
      </c>
      <c r="AW174" s="129">
        <v>341154</v>
      </c>
      <c r="AX174" s="129">
        <v>190486</v>
      </c>
      <c r="AY174" s="179"/>
      <c r="AZ174" s="179"/>
      <c r="BA174" s="179"/>
      <c r="BB174" s="179"/>
      <c r="BC174" s="179"/>
    </row>
    <row r="175" spans="2:55">
      <c r="C175" s="2" t="s">
        <v>500</v>
      </c>
      <c r="D175" s="43"/>
      <c r="E175" s="38"/>
      <c r="F175" s="38"/>
      <c r="G175" s="38"/>
      <c r="H175" s="38"/>
      <c r="I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72"/>
      <c r="AH175" s="137"/>
      <c r="AI175" s="137"/>
      <c r="AJ175" s="137"/>
      <c r="AK175" s="137"/>
      <c r="AL175" s="72"/>
      <c r="AM175" s="134"/>
      <c r="AN175" s="134"/>
      <c r="AO175" s="137"/>
      <c r="AP175" s="137"/>
      <c r="AQ175" s="72"/>
      <c r="AR175" s="141"/>
      <c r="AS175" s="141"/>
      <c r="AT175" s="179"/>
      <c r="AU175" s="179"/>
      <c r="AV175" s="129">
        <v>95163</v>
      </c>
      <c r="AW175" s="129">
        <v>95343</v>
      </c>
      <c r="AX175" s="129">
        <v>95435</v>
      </c>
      <c r="AY175" s="129">
        <v>96000</v>
      </c>
      <c r="AZ175" s="129">
        <v>96000</v>
      </c>
      <c r="BA175" s="179"/>
      <c r="BB175" s="179"/>
      <c r="BC175" s="179"/>
    </row>
    <row r="176" spans="2:55">
      <c r="C176" s="2" t="s">
        <v>501</v>
      </c>
      <c r="D176" s="43"/>
      <c r="E176" s="38"/>
      <c r="F176" s="38"/>
      <c r="G176" s="38"/>
      <c r="H176" s="38"/>
      <c r="I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72"/>
      <c r="AH176" s="137"/>
      <c r="AI176" s="137"/>
      <c r="AJ176" s="137"/>
      <c r="AK176" s="137"/>
      <c r="AL176" s="72"/>
      <c r="AM176" s="134"/>
      <c r="AN176" s="134"/>
      <c r="AO176" s="134"/>
      <c r="AP176" s="134"/>
      <c r="AQ176" s="71"/>
      <c r="AR176" s="134"/>
      <c r="AS176" s="134"/>
      <c r="AT176" s="71"/>
      <c r="AU176" s="71"/>
      <c r="AV176" s="129">
        <v>105503</v>
      </c>
      <c r="AW176" s="129">
        <v>87542</v>
      </c>
      <c r="AX176" s="129">
        <v>84897</v>
      </c>
      <c r="AY176" s="129">
        <v>33000</v>
      </c>
      <c r="AZ176" s="129">
        <v>28000</v>
      </c>
      <c r="BA176" s="177">
        <v>326000</v>
      </c>
      <c r="BB176" s="177">
        <v>391000</v>
      </c>
      <c r="BC176" s="177">
        <v>389000</v>
      </c>
    </row>
    <row r="177" spans="1:61">
      <c r="C177" s="2" t="s">
        <v>507</v>
      </c>
      <c r="D177" s="43"/>
      <c r="E177" s="38"/>
      <c r="F177" s="38"/>
      <c r="G177" s="38"/>
      <c r="H177" s="38"/>
      <c r="I177" s="38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71"/>
      <c r="AH177" s="134"/>
      <c r="AI177" s="134"/>
      <c r="AJ177" s="134"/>
      <c r="AK177" s="134"/>
      <c r="AL177" s="71"/>
      <c r="AM177" s="134"/>
      <c r="AN177" s="134"/>
      <c r="AO177" s="134"/>
      <c r="AP177" s="134"/>
      <c r="AQ177" s="184"/>
      <c r="AR177" s="145"/>
      <c r="AS177" s="145"/>
      <c r="AT177" s="184"/>
      <c r="AU177" s="184"/>
      <c r="AV177" s="129">
        <v>472248</v>
      </c>
      <c r="AW177" s="129">
        <v>742511</v>
      </c>
      <c r="AX177" s="129">
        <v>1163972</v>
      </c>
      <c r="AY177" s="129">
        <v>1306000</v>
      </c>
      <c r="AZ177" s="129">
        <v>1158000</v>
      </c>
      <c r="BA177" s="177">
        <v>1659000</v>
      </c>
      <c r="BB177" s="177">
        <v>2033000</v>
      </c>
      <c r="BC177" s="177">
        <v>1836000</v>
      </c>
    </row>
    <row r="178" spans="1:61">
      <c r="C178" s="2" t="s">
        <v>503</v>
      </c>
      <c r="D178" s="43"/>
      <c r="E178" s="38"/>
      <c r="F178" s="38"/>
      <c r="G178" s="38"/>
      <c r="H178" s="38"/>
      <c r="I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72"/>
      <c r="AH178" s="137"/>
      <c r="AI178" s="137"/>
      <c r="AJ178" s="137"/>
      <c r="AK178" s="137"/>
      <c r="AL178" s="72"/>
      <c r="AM178" s="134"/>
      <c r="AN178" s="134"/>
      <c r="AO178" s="134"/>
      <c r="AP178" s="134"/>
      <c r="AQ178" s="71"/>
      <c r="AR178" s="134"/>
      <c r="AS178" s="134"/>
      <c r="AT178" s="71"/>
      <c r="AU178" s="71"/>
      <c r="AV178" s="129">
        <v>252179</v>
      </c>
      <c r="AW178" s="129">
        <v>202771</v>
      </c>
      <c r="AX178" s="129">
        <v>102923</v>
      </c>
      <c r="AY178" s="129">
        <v>103000</v>
      </c>
      <c r="AZ178" s="129">
        <v>3000</v>
      </c>
      <c r="BA178" s="177">
        <v>3000</v>
      </c>
      <c r="BB178" s="177">
        <v>3000</v>
      </c>
      <c r="BC178" s="177">
        <v>3000</v>
      </c>
    </row>
    <row r="179" spans="1:61">
      <c r="C179" s="2" t="s">
        <v>504</v>
      </c>
      <c r="D179" s="43"/>
      <c r="E179" s="38"/>
      <c r="F179" s="38"/>
      <c r="G179" s="38"/>
      <c r="H179" s="38"/>
      <c r="I179" s="38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71"/>
      <c r="AH179" s="134"/>
      <c r="AI179" s="134"/>
      <c r="AJ179" s="134"/>
      <c r="AK179" s="134"/>
      <c r="AL179" s="71"/>
      <c r="AM179" s="134"/>
      <c r="AN179" s="134"/>
      <c r="AO179" s="134"/>
      <c r="AP179" s="134"/>
      <c r="AQ179" s="71"/>
      <c r="AR179" s="134"/>
      <c r="AS179" s="134"/>
      <c r="AT179" s="71"/>
      <c r="AU179" s="71"/>
      <c r="AV179" s="129">
        <v>630443</v>
      </c>
      <c r="AW179" s="129">
        <v>696628</v>
      </c>
      <c r="AX179" s="129">
        <v>432021</v>
      </c>
      <c r="AY179" s="129">
        <v>307000</v>
      </c>
      <c r="AZ179" s="129">
        <v>207000</v>
      </c>
      <c r="BA179" s="179"/>
      <c r="BB179" s="179"/>
      <c r="BC179" s="179"/>
    </row>
    <row r="180" spans="1:61">
      <c r="C180" s="2" t="s">
        <v>502</v>
      </c>
      <c r="D180" s="43"/>
      <c r="E180" s="38"/>
      <c r="F180" s="38"/>
      <c r="G180" s="38"/>
      <c r="H180" s="38"/>
      <c r="I180" s="38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71"/>
      <c r="AH180" s="134"/>
      <c r="AI180" s="134"/>
      <c r="AJ180" s="134"/>
      <c r="AK180" s="134"/>
      <c r="AL180" s="71"/>
      <c r="AM180" s="134"/>
      <c r="AN180" s="134"/>
      <c r="AO180" s="134"/>
      <c r="AP180" s="134"/>
      <c r="AQ180" s="71"/>
      <c r="AR180" s="134"/>
      <c r="AS180" s="134"/>
      <c r="AT180" s="77"/>
      <c r="AU180" s="77"/>
      <c r="AV180" s="129">
        <v>348969</v>
      </c>
      <c r="AW180" s="129">
        <v>257598</v>
      </c>
      <c r="AX180" s="129">
        <v>146809</v>
      </c>
      <c r="AY180" s="129">
        <v>67000</v>
      </c>
      <c r="AZ180" s="129">
        <v>69000</v>
      </c>
      <c r="BA180" s="177">
        <v>80000</v>
      </c>
      <c r="BB180" s="177">
        <v>48000</v>
      </c>
      <c r="BC180" s="177">
        <v>23000</v>
      </c>
    </row>
    <row r="181" spans="1:61">
      <c r="C181" s="52" t="s">
        <v>505</v>
      </c>
      <c r="D181" s="43"/>
      <c r="E181" s="38"/>
      <c r="F181" s="38"/>
      <c r="G181" s="38"/>
      <c r="H181" s="38"/>
      <c r="I181" s="38"/>
      <c r="K181" s="10"/>
      <c r="L181" s="10"/>
      <c r="M181" s="10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72"/>
      <c r="AH181" s="137"/>
      <c r="AI181" s="137"/>
      <c r="AJ181" s="137"/>
      <c r="AK181" s="137"/>
      <c r="AL181" s="72"/>
      <c r="AM181" s="137"/>
      <c r="AN181" s="137"/>
      <c r="AO181" s="137"/>
      <c r="AP181" s="137"/>
      <c r="AQ181" s="72"/>
      <c r="AR181" s="137"/>
      <c r="AS181" s="137"/>
      <c r="AT181" s="72"/>
      <c r="AU181" s="72"/>
      <c r="AV181" s="129">
        <v>43446</v>
      </c>
      <c r="AW181" s="129">
        <v>46783</v>
      </c>
      <c r="AX181" s="129">
        <v>48663</v>
      </c>
      <c r="AY181" s="129">
        <v>51000</v>
      </c>
      <c r="AZ181" s="177">
        <v>52000</v>
      </c>
      <c r="BA181" s="177">
        <v>52000</v>
      </c>
      <c r="BB181" s="177">
        <v>54000</v>
      </c>
      <c r="BC181" s="177">
        <v>54000</v>
      </c>
    </row>
    <row r="182" spans="1:61">
      <c r="C182" s="52" t="s">
        <v>506</v>
      </c>
      <c r="D182" s="43"/>
      <c r="E182" s="38"/>
      <c r="F182" s="38"/>
      <c r="G182" s="38"/>
      <c r="H182" s="38"/>
      <c r="I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72"/>
      <c r="AH182" s="137"/>
      <c r="AI182" s="137"/>
      <c r="AJ182" s="137"/>
      <c r="AK182" s="137"/>
      <c r="AL182" s="72"/>
      <c r="AM182" s="137"/>
      <c r="AN182" s="137"/>
      <c r="AO182" s="134"/>
      <c r="AP182" s="134"/>
      <c r="AQ182" s="71"/>
      <c r="AR182" s="134"/>
      <c r="AS182" s="134"/>
      <c r="AT182" s="71"/>
      <c r="AU182" s="71"/>
      <c r="AV182" s="129">
        <v>15773</v>
      </c>
      <c r="AW182" s="129">
        <v>14307</v>
      </c>
      <c r="AX182" s="129">
        <v>18570</v>
      </c>
      <c r="AY182" s="129">
        <v>20000</v>
      </c>
      <c r="AZ182" s="177">
        <v>14000</v>
      </c>
      <c r="BA182" s="177">
        <v>5000</v>
      </c>
      <c r="BB182" s="177">
        <v>48000</v>
      </c>
      <c r="BC182" s="177">
        <v>107000</v>
      </c>
    </row>
    <row r="183" spans="1:61">
      <c r="C183" s="2" t="s">
        <v>143</v>
      </c>
      <c r="D183" s="43"/>
      <c r="E183" s="38"/>
      <c r="F183" s="38"/>
      <c r="G183" s="38"/>
      <c r="H183" s="38"/>
      <c r="I183" s="38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71"/>
      <c r="AH183" s="134"/>
      <c r="AI183" s="134"/>
      <c r="AJ183" s="134"/>
      <c r="AK183" s="134"/>
      <c r="AL183" s="71"/>
      <c r="AM183" s="134"/>
      <c r="AN183" s="137"/>
      <c r="AO183" s="137"/>
      <c r="AP183" s="137"/>
      <c r="AQ183" s="72"/>
      <c r="AR183" s="141"/>
      <c r="AS183" s="141"/>
      <c r="AT183" s="179"/>
      <c r="AU183" s="179"/>
      <c r="AV183" s="129">
        <v>65</v>
      </c>
      <c r="AW183" s="129">
        <v>65</v>
      </c>
      <c r="AX183" s="129">
        <v>65</v>
      </c>
      <c r="AY183" s="129">
        <v>0</v>
      </c>
      <c r="AZ183" s="21">
        <v>0</v>
      </c>
      <c r="BA183" s="248">
        <v>0</v>
      </c>
      <c r="BB183" s="21">
        <v>0</v>
      </c>
      <c r="BC183" s="21">
        <v>0</v>
      </c>
    </row>
    <row r="184" spans="1:61">
      <c r="C184" s="2" t="s">
        <v>142</v>
      </c>
      <c r="D184" s="43"/>
      <c r="E184" s="38"/>
      <c r="F184" s="38"/>
      <c r="G184" s="38"/>
      <c r="H184" s="38"/>
      <c r="I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72"/>
      <c r="AH184" s="137"/>
      <c r="AI184" s="137"/>
      <c r="AJ184" s="137"/>
      <c r="AK184" s="137"/>
      <c r="AL184" s="72"/>
      <c r="AM184" s="137"/>
      <c r="AN184" s="137"/>
      <c r="AO184" s="134"/>
      <c r="AP184" s="134"/>
      <c r="AQ184" s="71"/>
      <c r="AR184" s="134"/>
      <c r="AS184" s="134"/>
      <c r="AT184" s="71"/>
      <c r="AU184" s="71"/>
      <c r="AV184" s="179"/>
      <c r="AW184" s="179"/>
      <c r="AX184" s="179"/>
      <c r="AY184" s="179"/>
      <c r="AZ184" s="179"/>
      <c r="BA184" s="179"/>
      <c r="BB184" s="179"/>
      <c r="BC184" s="179"/>
    </row>
    <row r="185" spans="1:61">
      <c r="C185" s="2" t="s">
        <v>144</v>
      </c>
      <c r="D185" s="43"/>
      <c r="E185" s="38"/>
      <c r="F185" s="38"/>
      <c r="G185" s="38"/>
      <c r="H185" s="38"/>
      <c r="I185" s="38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71"/>
      <c r="AH185" s="134"/>
      <c r="AI185" s="134"/>
      <c r="AJ185" s="134"/>
      <c r="AK185" s="134"/>
      <c r="AL185" s="71"/>
      <c r="AM185" s="134"/>
      <c r="AN185" s="134"/>
      <c r="AO185" s="134"/>
      <c r="AP185" s="134"/>
      <c r="AQ185" s="71"/>
      <c r="AR185" s="134"/>
      <c r="AS185" s="134"/>
      <c r="AT185" s="71"/>
      <c r="AU185" s="71"/>
      <c r="AV185" s="179"/>
      <c r="AW185" s="179"/>
      <c r="AX185" s="179"/>
      <c r="AY185" s="179"/>
      <c r="AZ185" s="179"/>
      <c r="BA185" s="179"/>
      <c r="BB185" s="179"/>
      <c r="BC185" s="179"/>
    </row>
    <row r="186" spans="1:61">
      <c r="C186" s="2" t="s">
        <v>508</v>
      </c>
      <c r="D186" s="43"/>
      <c r="E186" s="38"/>
      <c r="F186" s="38"/>
      <c r="G186" s="38"/>
      <c r="H186" s="38"/>
      <c r="I186" s="38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71"/>
      <c r="AH186" s="134"/>
      <c r="AI186" s="134"/>
      <c r="AJ186" s="134"/>
      <c r="AK186" s="134"/>
      <c r="AL186" s="71"/>
      <c r="AM186" s="134"/>
      <c r="AN186" s="134"/>
      <c r="AO186" s="134"/>
      <c r="AP186" s="134"/>
      <c r="AQ186" s="184"/>
      <c r="AR186" s="145"/>
      <c r="AS186" s="145"/>
      <c r="AT186" s="184"/>
      <c r="AU186" s="184"/>
      <c r="AV186" s="179"/>
      <c r="AW186" s="179"/>
      <c r="AX186" s="179"/>
      <c r="AY186" s="179"/>
      <c r="AZ186" s="179"/>
      <c r="BA186" s="179"/>
      <c r="BB186" s="179"/>
      <c r="BC186" s="179"/>
    </row>
    <row r="187" spans="1:61">
      <c r="C187" s="52" t="s">
        <v>509</v>
      </c>
      <c r="D187" s="43"/>
      <c r="E187" s="38"/>
      <c r="F187" s="38"/>
      <c r="G187" s="38"/>
      <c r="H187" s="38"/>
      <c r="I187" s="38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71"/>
      <c r="AH187" s="134"/>
      <c r="AI187" s="134"/>
      <c r="AJ187" s="134"/>
      <c r="AK187" s="134"/>
      <c r="AL187" s="71"/>
      <c r="AM187" s="134"/>
      <c r="AN187" s="134"/>
      <c r="AO187" s="134"/>
      <c r="AP187" s="134"/>
      <c r="AQ187" s="71"/>
      <c r="AR187" s="134"/>
      <c r="AS187" s="134"/>
      <c r="AT187" s="71"/>
      <c r="AU187" s="71"/>
      <c r="AV187" s="179"/>
      <c r="AW187" s="179"/>
      <c r="AX187" s="179"/>
      <c r="AY187" s="179"/>
      <c r="AZ187" s="179"/>
      <c r="BA187" s="179"/>
      <c r="BB187" s="179"/>
      <c r="BC187" s="179"/>
    </row>
    <row r="188" spans="1:61" ht="14.25" thickBot="1">
      <c r="A188" s="48"/>
      <c r="B188" s="38"/>
      <c r="C188" s="121" t="s">
        <v>145</v>
      </c>
      <c r="D188" s="130"/>
      <c r="E188" s="130"/>
      <c r="F188" s="130"/>
      <c r="G188" s="130"/>
      <c r="H188" s="130"/>
      <c r="I188" s="13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91"/>
      <c r="AH188" s="161"/>
      <c r="AI188" s="161"/>
      <c r="AJ188" s="161"/>
      <c r="AK188" s="161"/>
      <c r="AL188" s="191"/>
      <c r="AM188" s="161"/>
      <c r="AN188" s="161"/>
      <c r="AO188" s="161"/>
      <c r="AP188" s="161"/>
      <c r="AQ188" s="191"/>
      <c r="AR188" s="161"/>
      <c r="AS188" s="161"/>
      <c r="AT188" s="191"/>
      <c r="AU188" s="121"/>
      <c r="AV188" s="225"/>
      <c r="AW188" s="225"/>
      <c r="AX188" s="225"/>
      <c r="AY188" s="225"/>
      <c r="AZ188" s="225"/>
      <c r="BA188" s="225"/>
      <c r="BB188" s="225"/>
      <c r="BC188" s="225"/>
    </row>
    <row r="189" spans="1:61">
      <c r="A189" s="65" t="s">
        <v>147</v>
      </c>
      <c r="B189" s="64"/>
      <c r="C189" s="64" t="s">
        <v>148</v>
      </c>
      <c r="D189" s="64"/>
      <c r="E189" s="64"/>
      <c r="F189" s="64"/>
      <c r="G189" s="64"/>
      <c r="H189" s="64"/>
      <c r="I189" s="64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64"/>
      <c r="AH189" s="157"/>
      <c r="AI189" s="157"/>
      <c r="AJ189" s="157"/>
      <c r="AK189" s="157"/>
      <c r="AL189" s="64"/>
      <c r="AM189" s="157"/>
      <c r="AN189" s="157"/>
      <c r="AO189" s="157"/>
      <c r="AP189" s="157"/>
      <c r="AQ189" s="64"/>
      <c r="AR189" s="157"/>
      <c r="AS189" s="157"/>
      <c r="AT189" s="64"/>
      <c r="AU189" s="64"/>
      <c r="AV189" s="226"/>
      <c r="AW189" s="227"/>
      <c r="AX189" s="228"/>
      <c r="AY189" s="157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</row>
    <row r="190" spans="1:61">
      <c r="A190" s="23" t="s">
        <v>149</v>
      </c>
      <c r="B190" s="251" t="s">
        <v>150</v>
      </c>
      <c r="C190" s="23" t="s">
        <v>151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>
        <v>98424</v>
      </c>
      <c r="U190" s="23">
        <v>98394</v>
      </c>
      <c r="V190" s="23">
        <v>99131</v>
      </c>
      <c r="W190" s="23">
        <v>99766</v>
      </c>
      <c r="X190" s="23">
        <v>100427</v>
      </c>
      <c r="Y190" s="123">
        <v>100926</v>
      </c>
      <c r="Z190" s="123">
        <v>101367</v>
      </c>
      <c r="AA190" s="123">
        <v>100781</v>
      </c>
      <c r="AB190" s="123">
        <v>101244</v>
      </c>
      <c r="AC190" s="123">
        <v>101642</v>
      </c>
      <c r="AD190" s="123">
        <v>102391</v>
      </c>
      <c r="AE190" s="123">
        <v>103301</v>
      </c>
      <c r="AF190" s="123">
        <v>103073</v>
      </c>
      <c r="AG190" s="123">
        <v>103118</v>
      </c>
      <c r="AH190" s="123">
        <v>104311</v>
      </c>
      <c r="AI190" s="123">
        <v>105285</v>
      </c>
      <c r="AJ190" s="123">
        <v>106140</v>
      </c>
      <c r="AK190" s="123">
        <v>106175</v>
      </c>
      <c r="AL190" s="123">
        <v>106478</v>
      </c>
      <c r="AM190" s="123">
        <v>106481</v>
      </c>
      <c r="AN190" s="123">
        <v>107217</v>
      </c>
      <c r="AO190" s="123">
        <v>107303</v>
      </c>
      <c r="AP190" s="123">
        <v>108387</v>
      </c>
      <c r="AQ190" s="123">
        <v>108531</v>
      </c>
      <c r="AR190" s="123">
        <v>109002</v>
      </c>
      <c r="AS190" s="123">
        <v>109455</v>
      </c>
      <c r="AT190" s="123">
        <v>109721</v>
      </c>
      <c r="AU190" s="123">
        <v>110558</v>
      </c>
      <c r="AV190" s="23">
        <v>111321</v>
      </c>
      <c r="AW190" s="23">
        <v>111820</v>
      </c>
      <c r="AX190" s="23">
        <v>113275</v>
      </c>
      <c r="AY190" s="23">
        <v>113726</v>
      </c>
      <c r="AZ190" s="23">
        <v>116445</v>
      </c>
      <c r="BA190" s="23">
        <v>117079</v>
      </c>
      <c r="BB190" s="23"/>
      <c r="BC190" s="23"/>
      <c r="BD190" s="123"/>
      <c r="BE190" s="123"/>
      <c r="BF190" s="23"/>
      <c r="BG190" s="23"/>
      <c r="BH190" s="23"/>
      <c r="BI190" s="23"/>
    </row>
    <row r="191" spans="1:61">
      <c r="A191" s="57"/>
      <c r="B191" s="57" t="s">
        <v>152</v>
      </c>
      <c r="C191" s="57" t="s">
        <v>576</v>
      </c>
      <c r="D191" s="57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123">
        <v>8431</v>
      </c>
      <c r="Z191" s="123">
        <v>8902</v>
      </c>
      <c r="AA191" s="123">
        <v>9233</v>
      </c>
      <c r="AB191" s="123">
        <v>9467</v>
      </c>
      <c r="AC191" s="123">
        <v>9914</v>
      </c>
      <c r="AD191" s="123">
        <v>10399</v>
      </c>
      <c r="AE191" s="123">
        <v>11112</v>
      </c>
      <c r="AF191" s="123">
        <v>11713</v>
      </c>
      <c r="AG191" s="123">
        <v>12226</v>
      </c>
      <c r="AH191" s="123">
        <v>12963</v>
      </c>
      <c r="AI191" s="123">
        <v>13585</v>
      </c>
      <c r="AJ191" s="123">
        <v>14390</v>
      </c>
      <c r="AK191" s="123">
        <v>14984</v>
      </c>
      <c r="AL191" s="123">
        <v>15565</v>
      </c>
      <c r="AM191" s="123">
        <v>16152</v>
      </c>
      <c r="AN191" s="123">
        <v>16844</v>
      </c>
      <c r="AO191" s="123">
        <v>17349</v>
      </c>
      <c r="AP191" s="123">
        <v>17872</v>
      </c>
      <c r="AQ191" s="123">
        <v>18295</v>
      </c>
      <c r="AR191" s="123">
        <v>18682</v>
      </c>
      <c r="AS191" s="123">
        <v>19145</v>
      </c>
      <c r="AT191" s="123">
        <v>19695</v>
      </c>
      <c r="AU191" s="123">
        <v>20193</v>
      </c>
      <c r="AV191" s="57">
        <v>20844</v>
      </c>
      <c r="AW191" s="23">
        <v>21177</v>
      </c>
      <c r="AX191" s="23">
        <v>21337</v>
      </c>
      <c r="AY191" s="23">
        <v>21854</v>
      </c>
      <c r="AZ191" s="23">
        <v>22745</v>
      </c>
      <c r="BA191" s="23">
        <v>23470</v>
      </c>
      <c r="BB191" s="57"/>
      <c r="BC191" s="57"/>
      <c r="BD191" s="122"/>
      <c r="BE191" s="122"/>
      <c r="BF191" s="57"/>
      <c r="BG191" s="57"/>
      <c r="BH191" s="57"/>
      <c r="BI191" s="57"/>
    </row>
    <row r="192" spans="1:61">
      <c r="A192" s="57" t="s">
        <v>153</v>
      </c>
      <c r="B192" s="253" t="s">
        <v>154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23"/>
      <c r="T192" s="23">
        <v>13630874</v>
      </c>
      <c r="U192" s="23">
        <v>14346652</v>
      </c>
      <c r="V192" s="23">
        <v>15814878</v>
      </c>
      <c r="W192" s="23">
        <v>16932228</v>
      </c>
      <c r="X192" s="23">
        <v>17405046</v>
      </c>
      <c r="Y192" s="123">
        <v>18043473</v>
      </c>
      <c r="Z192" s="123">
        <v>20228649</v>
      </c>
      <c r="AA192" s="123">
        <v>21839436</v>
      </c>
      <c r="AB192" s="123">
        <v>24182256</v>
      </c>
      <c r="AC192" s="123">
        <v>26151371</v>
      </c>
      <c r="AD192" s="123">
        <v>28595048</v>
      </c>
      <c r="AE192" s="123">
        <v>31756800</v>
      </c>
      <c r="AF192" s="123">
        <v>36019231</v>
      </c>
      <c r="AG192" s="123">
        <v>33117757</v>
      </c>
      <c r="AH192" s="123">
        <v>32355082</v>
      </c>
      <c r="AI192" s="123">
        <v>31367681</v>
      </c>
      <c r="AJ192" s="123">
        <v>31246005</v>
      </c>
      <c r="AK192" s="123">
        <v>30832873</v>
      </c>
      <c r="AL192" s="123">
        <v>30879825</v>
      </c>
      <c r="AM192" s="123">
        <v>32530510</v>
      </c>
      <c r="AN192" s="123">
        <v>31239467</v>
      </c>
      <c r="AO192" s="123">
        <v>30232820</v>
      </c>
      <c r="AP192" s="123">
        <v>30081584</v>
      </c>
      <c r="AQ192" s="123">
        <v>30879495</v>
      </c>
      <c r="AR192" s="123">
        <v>30751308</v>
      </c>
      <c r="AS192" s="123">
        <v>35235211</v>
      </c>
      <c r="AT192" s="123">
        <v>36655490</v>
      </c>
      <c r="AU192" s="123">
        <v>36556606</v>
      </c>
      <c r="AV192" s="57">
        <v>38691564</v>
      </c>
      <c r="AW192" s="23">
        <v>38811942</v>
      </c>
      <c r="AX192" s="23">
        <v>39199256</v>
      </c>
      <c r="AY192" s="23">
        <v>42860984</v>
      </c>
      <c r="AZ192" s="23">
        <v>37912018</v>
      </c>
      <c r="BA192" s="23">
        <v>39216247</v>
      </c>
      <c r="BB192" s="57"/>
      <c r="BC192" s="57"/>
      <c r="BD192" s="122"/>
      <c r="BE192" s="122"/>
      <c r="BF192" s="57"/>
      <c r="BG192" s="57"/>
      <c r="BH192" s="57"/>
      <c r="BI192" s="57"/>
    </row>
    <row r="193" spans="1:61">
      <c r="A193" s="57"/>
      <c r="B193" s="253" t="s">
        <v>155</v>
      </c>
      <c r="C193" s="57"/>
      <c r="D193" s="57"/>
      <c r="E193" s="254">
        <f t="shared" ref="E193:AU193" si="24">E463</f>
        <v>1300878</v>
      </c>
      <c r="F193" s="254">
        <f t="shared" si="24"/>
        <v>1292908</v>
      </c>
      <c r="G193" s="254">
        <f t="shared" si="24"/>
        <v>1753054</v>
      </c>
      <c r="H193" s="254">
        <f t="shared" si="24"/>
        <v>1922040</v>
      </c>
      <c r="I193" s="254">
        <f t="shared" si="24"/>
        <v>2522168</v>
      </c>
      <c r="J193" s="254">
        <f t="shared" si="24"/>
        <v>2847428</v>
      </c>
      <c r="K193" s="254">
        <f t="shared" si="24"/>
        <v>4140368</v>
      </c>
      <c r="L193" s="254">
        <f t="shared" si="24"/>
        <v>5355930</v>
      </c>
      <c r="M193" s="254">
        <f t="shared" si="24"/>
        <v>6060893</v>
      </c>
      <c r="N193" s="254">
        <f t="shared" si="24"/>
        <v>7367800</v>
      </c>
      <c r="O193" s="254">
        <f t="shared" si="24"/>
        <v>9295621</v>
      </c>
      <c r="P193" s="254">
        <f t="shared" si="24"/>
        <v>8949150</v>
      </c>
      <c r="Q193" s="254">
        <f t="shared" si="24"/>
        <v>10218752</v>
      </c>
      <c r="R193" s="254">
        <f t="shared" si="24"/>
        <v>11712973</v>
      </c>
      <c r="S193" s="254">
        <f t="shared" si="24"/>
        <v>12528868</v>
      </c>
      <c r="T193" s="254">
        <f t="shared" si="24"/>
        <v>13181025</v>
      </c>
      <c r="U193" s="254">
        <f t="shared" si="24"/>
        <v>14245300</v>
      </c>
      <c r="V193" s="254">
        <f t="shared" si="24"/>
        <v>15676681</v>
      </c>
      <c r="W193" s="254">
        <f t="shared" si="24"/>
        <v>16249789</v>
      </c>
      <c r="X193" s="254">
        <f t="shared" si="24"/>
        <v>16810144</v>
      </c>
      <c r="Y193" s="254">
        <f t="shared" si="24"/>
        <v>17172909</v>
      </c>
      <c r="Z193" s="254">
        <f t="shared" si="24"/>
        <v>19453904</v>
      </c>
      <c r="AA193" s="254">
        <f t="shared" si="24"/>
        <v>20755266</v>
      </c>
      <c r="AB193" s="254">
        <f t="shared" si="24"/>
        <v>23618153</v>
      </c>
      <c r="AC193" s="254">
        <f t="shared" si="24"/>
        <v>25381058</v>
      </c>
      <c r="AD193" s="254">
        <f t="shared" si="24"/>
        <v>27479537</v>
      </c>
      <c r="AE193" s="254">
        <f t="shared" si="24"/>
        <v>31044730</v>
      </c>
      <c r="AF193" s="254">
        <f t="shared" si="24"/>
        <v>35127732</v>
      </c>
      <c r="AG193" s="254">
        <f t="shared" si="24"/>
        <v>32437204</v>
      </c>
      <c r="AH193" s="254">
        <f t="shared" si="24"/>
        <v>31723110</v>
      </c>
      <c r="AI193" s="254">
        <f t="shared" si="24"/>
        <v>30646236</v>
      </c>
      <c r="AJ193" s="254">
        <f t="shared" si="24"/>
        <v>31013411</v>
      </c>
      <c r="AK193" s="254">
        <f t="shared" si="24"/>
        <v>30818003</v>
      </c>
      <c r="AL193" s="254">
        <f t="shared" si="24"/>
        <v>30557517</v>
      </c>
      <c r="AM193" s="254">
        <f t="shared" si="24"/>
        <v>32409540</v>
      </c>
      <c r="AN193" s="254">
        <f t="shared" si="24"/>
        <v>31039136</v>
      </c>
      <c r="AO193" s="254">
        <f t="shared" si="24"/>
        <v>29913059</v>
      </c>
      <c r="AP193" s="254">
        <f t="shared" si="24"/>
        <v>29833102</v>
      </c>
      <c r="AQ193" s="254">
        <f t="shared" si="24"/>
        <v>30172816</v>
      </c>
      <c r="AR193" s="254">
        <f t="shared" si="24"/>
        <v>29732019</v>
      </c>
      <c r="AS193" s="254">
        <f t="shared" si="24"/>
        <v>34277455</v>
      </c>
      <c r="AT193" s="254">
        <f t="shared" si="24"/>
        <v>34842491</v>
      </c>
      <c r="AU193" s="254">
        <f t="shared" si="24"/>
        <v>35324474</v>
      </c>
      <c r="AV193" s="254">
        <f>AV463</f>
        <v>35848261</v>
      </c>
      <c r="AW193" s="23">
        <v>37231571</v>
      </c>
      <c r="AX193" s="23">
        <v>38022545</v>
      </c>
      <c r="AY193" s="23">
        <v>41554467</v>
      </c>
      <c r="AZ193" s="23">
        <v>36487210</v>
      </c>
      <c r="BA193" s="23">
        <v>37988768</v>
      </c>
      <c r="BB193" s="57"/>
      <c r="BC193" s="57"/>
      <c r="BD193" s="122"/>
      <c r="BE193" s="122"/>
      <c r="BF193" s="57"/>
      <c r="BG193" s="57"/>
      <c r="BH193" s="57"/>
      <c r="BI193" s="57"/>
    </row>
    <row r="194" spans="1:61">
      <c r="A194" s="57"/>
      <c r="B194" s="255" t="s">
        <v>156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23">
        <f t="shared" ref="T194:AW194" si="25">T192-T193</f>
        <v>449849</v>
      </c>
      <c r="U194" s="23">
        <f t="shared" si="25"/>
        <v>101352</v>
      </c>
      <c r="V194" s="23">
        <f t="shared" si="25"/>
        <v>138197</v>
      </c>
      <c r="W194" s="23">
        <f t="shared" si="25"/>
        <v>682439</v>
      </c>
      <c r="X194" s="23">
        <f t="shared" si="25"/>
        <v>594902</v>
      </c>
      <c r="Y194" s="23">
        <f t="shared" si="25"/>
        <v>870564</v>
      </c>
      <c r="Z194" s="23">
        <f t="shared" si="25"/>
        <v>774745</v>
      </c>
      <c r="AA194" s="23">
        <f t="shared" si="25"/>
        <v>1084170</v>
      </c>
      <c r="AB194" s="23">
        <f t="shared" si="25"/>
        <v>564103</v>
      </c>
      <c r="AC194" s="23">
        <f t="shared" si="25"/>
        <v>770313</v>
      </c>
      <c r="AD194" s="23">
        <f t="shared" si="25"/>
        <v>1115511</v>
      </c>
      <c r="AE194" s="23">
        <f t="shared" si="25"/>
        <v>712070</v>
      </c>
      <c r="AF194" s="23">
        <f t="shared" si="25"/>
        <v>891499</v>
      </c>
      <c r="AG194" s="23">
        <f t="shared" si="25"/>
        <v>680553</v>
      </c>
      <c r="AH194" s="23">
        <f t="shared" si="25"/>
        <v>631972</v>
      </c>
      <c r="AI194" s="23">
        <f t="shared" si="25"/>
        <v>721445</v>
      </c>
      <c r="AJ194" s="23">
        <f t="shared" si="25"/>
        <v>232594</v>
      </c>
      <c r="AK194" s="23">
        <f t="shared" si="25"/>
        <v>14870</v>
      </c>
      <c r="AL194" s="23">
        <f t="shared" si="25"/>
        <v>322308</v>
      </c>
      <c r="AM194" s="23">
        <f t="shared" si="25"/>
        <v>120970</v>
      </c>
      <c r="AN194" s="23">
        <f t="shared" si="25"/>
        <v>200331</v>
      </c>
      <c r="AO194" s="23">
        <f t="shared" si="25"/>
        <v>319761</v>
      </c>
      <c r="AP194" s="23">
        <f t="shared" si="25"/>
        <v>248482</v>
      </c>
      <c r="AQ194" s="23">
        <f t="shared" si="25"/>
        <v>706679</v>
      </c>
      <c r="AR194" s="23">
        <f t="shared" si="25"/>
        <v>1019289</v>
      </c>
      <c r="AS194" s="23">
        <f t="shared" si="25"/>
        <v>957756</v>
      </c>
      <c r="AT194" s="23">
        <f t="shared" si="25"/>
        <v>1812999</v>
      </c>
      <c r="AU194" s="23">
        <f t="shared" si="25"/>
        <v>1232132</v>
      </c>
      <c r="AV194" s="23">
        <f t="shared" si="25"/>
        <v>2843303</v>
      </c>
      <c r="AW194" s="23">
        <f t="shared" si="25"/>
        <v>1580371</v>
      </c>
      <c r="AX194" s="23">
        <f>AX192-AX193</f>
        <v>1176711</v>
      </c>
      <c r="AY194" s="23">
        <f>AY192-AY193</f>
        <v>1306517</v>
      </c>
      <c r="AZ194" s="23">
        <v>1424808</v>
      </c>
      <c r="BA194" s="23">
        <v>1227479</v>
      </c>
      <c r="BB194" s="57"/>
      <c r="BC194" s="57"/>
      <c r="BD194" s="122"/>
      <c r="BE194" s="122"/>
      <c r="BF194" s="57"/>
      <c r="BG194" s="57"/>
      <c r="BH194" s="57"/>
      <c r="BI194" s="57"/>
    </row>
    <row r="195" spans="1:61">
      <c r="A195" s="57"/>
      <c r="B195" s="255" t="s">
        <v>157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254">
        <f>T194-T196</f>
        <v>70080</v>
      </c>
      <c r="U195" s="254">
        <f t="shared" ref="U195:AV195" si="26">U194-U196</f>
        <v>1639</v>
      </c>
      <c r="V195" s="254">
        <f t="shared" si="26"/>
        <v>35092</v>
      </c>
      <c r="W195" s="254">
        <f t="shared" si="26"/>
        <v>34155</v>
      </c>
      <c r="X195" s="254">
        <f t="shared" si="26"/>
        <v>14720</v>
      </c>
      <c r="Y195" s="254">
        <f t="shared" si="26"/>
        <v>134190</v>
      </c>
      <c r="Z195" s="254">
        <f t="shared" si="26"/>
        <v>17818</v>
      </c>
      <c r="AA195" s="254">
        <f t="shared" si="26"/>
        <v>43476</v>
      </c>
      <c r="AB195" s="254">
        <f t="shared" si="26"/>
        <v>34780</v>
      </c>
      <c r="AC195" s="254">
        <f t="shared" si="26"/>
        <v>196026</v>
      </c>
      <c r="AD195" s="254">
        <f t="shared" si="26"/>
        <v>294154</v>
      </c>
      <c r="AE195" s="254">
        <f t="shared" si="26"/>
        <v>246150</v>
      </c>
      <c r="AF195" s="254">
        <f t="shared" si="26"/>
        <v>682</v>
      </c>
      <c r="AG195" s="254">
        <f t="shared" si="26"/>
        <v>13707</v>
      </c>
      <c r="AH195" s="254">
        <f t="shared" si="26"/>
        <v>370</v>
      </c>
      <c r="AI195" s="254">
        <f t="shared" si="26"/>
        <v>130445</v>
      </c>
      <c r="AJ195" s="254">
        <f t="shared" si="26"/>
        <v>52263</v>
      </c>
      <c r="AK195" s="254">
        <f t="shared" si="26"/>
        <v>1296</v>
      </c>
      <c r="AL195" s="254">
        <f t="shared" si="26"/>
        <v>303838</v>
      </c>
      <c r="AM195" s="254">
        <f t="shared" si="26"/>
        <v>450</v>
      </c>
      <c r="AN195" s="254">
        <f t="shared" si="26"/>
        <v>6822</v>
      </c>
      <c r="AO195" s="254">
        <f t="shared" si="26"/>
        <v>288</v>
      </c>
      <c r="AP195" s="254">
        <f t="shared" si="26"/>
        <v>142</v>
      </c>
      <c r="AQ195" s="254">
        <f t="shared" si="26"/>
        <v>0</v>
      </c>
      <c r="AR195" s="254">
        <f t="shared" si="26"/>
        <v>9571</v>
      </c>
      <c r="AS195" s="254">
        <f t="shared" si="26"/>
        <v>66808</v>
      </c>
      <c r="AT195" s="254">
        <f t="shared" si="26"/>
        <v>514372</v>
      </c>
      <c r="AU195" s="254">
        <f t="shared" si="26"/>
        <v>214958</v>
      </c>
      <c r="AV195" s="254">
        <f t="shared" si="26"/>
        <v>1749235</v>
      </c>
      <c r="AW195" s="254">
        <f>AW194-AW196</f>
        <v>35306</v>
      </c>
      <c r="AX195" s="254">
        <f t="shared" ref="AX195" si="27">AX194-AX196</f>
        <v>169881</v>
      </c>
      <c r="AY195" s="23">
        <v>102918</v>
      </c>
      <c r="AZ195" s="23">
        <v>129</v>
      </c>
      <c r="BA195" s="23">
        <v>6615</v>
      </c>
      <c r="BB195" s="57"/>
      <c r="BC195" s="57"/>
      <c r="BD195" s="122"/>
      <c r="BE195" s="122"/>
      <c r="BF195" s="57"/>
      <c r="BG195" s="57"/>
      <c r="BH195" s="57"/>
      <c r="BI195" s="57"/>
    </row>
    <row r="196" spans="1:61">
      <c r="A196" s="23"/>
      <c r="B196" s="251" t="s">
        <v>158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>
        <v>379769</v>
      </c>
      <c r="U196" s="23">
        <v>99713</v>
      </c>
      <c r="V196" s="23">
        <v>103105</v>
      </c>
      <c r="W196" s="23">
        <v>648284</v>
      </c>
      <c r="X196" s="23">
        <v>580182</v>
      </c>
      <c r="Y196" s="23">
        <v>736374</v>
      </c>
      <c r="Z196" s="23">
        <v>756927</v>
      </c>
      <c r="AA196" s="23">
        <v>1040694</v>
      </c>
      <c r="AB196" s="23">
        <v>529323</v>
      </c>
      <c r="AC196" s="23">
        <v>574287</v>
      </c>
      <c r="AD196" s="23">
        <v>821357</v>
      </c>
      <c r="AE196" s="23">
        <v>465920</v>
      </c>
      <c r="AF196" s="23">
        <v>890817</v>
      </c>
      <c r="AG196" s="23">
        <v>666846</v>
      </c>
      <c r="AH196" s="23">
        <v>631602</v>
      </c>
      <c r="AI196" s="23">
        <v>591000</v>
      </c>
      <c r="AJ196" s="23">
        <v>180331</v>
      </c>
      <c r="AK196" s="23">
        <v>13574</v>
      </c>
      <c r="AL196" s="23">
        <v>18470</v>
      </c>
      <c r="AM196" s="23">
        <v>120520</v>
      </c>
      <c r="AN196" s="23">
        <v>193509</v>
      </c>
      <c r="AO196" s="23">
        <v>319473</v>
      </c>
      <c r="AP196" s="23">
        <v>248340</v>
      </c>
      <c r="AQ196" s="23">
        <v>706679</v>
      </c>
      <c r="AR196" s="23">
        <v>1009718</v>
      </c>
      <c r="AS196" s="23">
        <v>890948</v>
      </c>
      <c r="AT196" s="23">
        <v>1298627</v>
      </c>
      <c r="AU196" s="23">
        <v>1017174</v>
      </c>
      <c r="AV196" s="23">
        <v>1094068</v>
      </c>
      <c r="AW196" s="23">
        <v>1545065</v>
      </c>
      <c r="AX196" s="23">
        <v>1006830</v>
      </c>
      <c r="AY196" s="23">
        <v>1203599</v>
      </c>
      <c r="AZ196" s="23">
        <v>1424679</v>
      </c>
      <c r="BA196" s="23">
        <v>1220864</v>
      </c>
      <c r="BB196" s="23"/>
      <c r="BC196" s="23"/>
      <c r="BD196" s="123"/>
      <c r="BE196" s="123"/>
      <c r="BF196" s="23"/>
      <c r="BG196" s="23"/>
      <c r="BH196" s="23"/>
      <c r="BI196" s="23"/>
    </row>
    <row r="197" spans="1:61">
      <c r="A197" s="57"/>
      <c r="B197" s="255" t="s">
        <v>159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23">
        <f t="shared" ref="T197:AW197" si="28">T196-S196</f>
        <v>379769</v>
      </c>
      <c r="U197" s="23">
        <f t="shared" si="28"/>
        <v>-280056</v>
      </c>
      <c r="V197" s="23">
        <f t="shared" si="28"/>
        <v>3392</v>
      </c>
      <c r="W197" s="23">
        <f t="shared" si="28"/>
        <v>545179</v>
      </c>
      <c r="X197" s="23">
        <f t="shared" si="28"/>
        <v>-68102</v>
      </c>
      <c r="Y197" s="23">
        <f t="shared" si="28"/>
        <v>156192</v>
      </c>
      <c r="Z197" s="23">
        <f t="shared" si="28"/>
        <v>20553</v>
      </c>
      <c r="AA197" s="23">
        <f t="shared" si="28"/>
        <v>283767</v>
      </c>
      <c r="AB197" s="23">
        <f t="shared" si="28"/>
        <v>-511371</v>
      </c>
      <c r="AC197" s="23">
        <f t="shared" si="28"/>
        <v>44964</v>
      </c>
      <c r="AD197" s="23">
        <f t="shared" si="28"/>
        <v>247070</v>
      </c>
      <c r="AE197" s="23">
        <f t="shared" si="28"/>
        <v>-355437</v>
      </c>
      <c r="AF197" s="23">
        <f t="shared" si="28"/>
        <v>424897</v>
      </c>
      <c r="AG197" s="23">
        <f t="shared" si="28"/>
        <v>-223971</v>
      </c>
      <c r="AH197" s="23">
        <f t="shared" si="28"/>
        <v>-35244</v>
      </c>
      <c r="AI197" s="23">
        <f t="shared" si="28"/>
        <v>-40602</v>
      </c>
      <c r="AJ197" s="23">
        <f t="shared" si="28"/>
        <v>-410669</v>
      </c>
      <c r="AK197" s="23">
        <f t="shared" si="28"/>
        <v>-166757</v>
      </c>
      <c r="AL197" s="23">
        <f t="shared" si="28"/>
        <v>4896</v>
      </c>
      <c r="AM197" s="23">
        <f t="shared" si="28"/>
        <v>102050</v>
      </c>
      <c r="AN197" s="23">
        <f t="shared" si="28"/>
        <v>72989</v>
      </c>
      <c r="AO197" s="23">
        <f t="shared" si="28"/>
        <v>125964</v>
      </c>
      <c r="AP197" s="23">
        <f t="shared" si="28"/>
        <v>-71133</v>
      </c>
      <c r="AQ197" s="23">
        <f t="shared" si="28"/>
        <v>458339</v>
      </c>
      <c r="AR197" s="23">
        <f t="shared" si="28"/>
        <v>303039</v>
      </c>
      <c r="AS197" s="23">
        <f t="shared" si="28"/>
        <v>-118770</v>
      </c>
      <c r="AT197" s="23">
        <f t="shared" si="28"/>
        <v>407679</v>
      </c>
      <c r="AU197" s="23">
        <f t="shared" si="28"/>
        <v>-281453</v>
      </c>
      <c r="AV197" s="23">
        <f t="shared" si="28"/>
        <v>76894</v>
      </c>
      <c r="AW197" s="23">
        <f t="shared" si="28"/>
        <v>450997</v>
      </c>
      <c r="AX197" s="23">
        <f>AX196-AW196</f>
        <v>-538235</v>
      </c>
      <c r="AY197" s="23">
        <v>196769</v>
      </c>
      <c r="AZ197" s="23">
        <v>221080</v>
      </c>
      <c r="BA197" s="23">
        <v>-203815</v>
      </c>
      <c r="BB197" s="57"/>
      <c r="BC197" s="57"/>
      <c r="BD197" s="122"/>
      <c r="BE197" s="122"/>
      <c r="BF197" s="57"/>
      <c r="BG197" s="57"/>
      <c r="BH197" s="57"/>
      <c r="BI197" s="57"/>
    </row>
    <row r="198" spans="1:61">
      <c r="A198" s="57"/>
      <c r="B198" s="255" t="s">
        <v>122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254"/>
      <c r="Y198" s="123"/>
      <c r="Z198" s="123"/>
      <c r="AA198" s="123"/>
      <c r="AB198" s="123"/>
      <c r="AC198" s="123">
        <v>35855</v>
      </c>
      <c r="AD198" s="123">
        <v>56613</v>
      </c>
      <c r="AE198" s="123">
        <v>58301</v>
      </c>
      <c r="AF198" s="123">
        <v>37147</v>
      </c>
      <c r="AG198" s="123">
        <v>423272</v>
      </c>
      <c r="AH198" s="123">
        <v>409001</v>
      </c>
      <c r="AI198" s="123">
        <v>203935</v>
      </c>
      <c r="AJ198" s="123">
        <v>1242</v>
      </c>
      <c r="AK198" s="123">
        <v>7</v>
      </c>
      <c r="AL198" s="123">
        <v>1</v>
      </c>
      <c r="AM198" s="123">
        <v>2</v>
      </c>
      <c r="AN198" s="123">
        <v>200331</v>
      </c>
      <c r="AO198" s="123">
        <v>200002</v>
      </c>
      <c r="AP198" s="123">
        <v>55</v>
      </c>
      <c r="AQ198" s="123">
        <v>220027</v>
      </c>
      <c r="AR198" s="123">
        <v>100063</v>
      </c>
      <c r="AS198" s="123">
        <v>400129</v>
      </c>
      <c r="AT198" s="123">
        <v>700498</v>
      </c>
      <c r="AU198" s="123">
        <v>602967</v>
      </c>
      <c r="AV198" s="57">
        <v>404491</v>
      </c>
      <c r="AW198" s="23">
        <v>403074</v>
      </c>
      <c r="AX198" s="23">
        <v>1451456</v>
      </c>
      <c r="AY198" s="23">
        <v>730779</v>
      </c>
      <c r="AZ198" s="23">
        <v>380423</v>
      </c>
      <c r="BA198" s="23">
        <v>1050346</v>
      </c>
      <c r="BB198" s="57"/>
      <c r="BC198" s="57"/>
      <c r="BD198" s="122"/>
      <c r="BE198" s="122"/>
      <c r="BF198" s="57"/>
      <c r="BG198" s="57"/>
      <c r="BH198" s="57"/>
      <c r="BI198" s="57"/>
    </row>
    <row r="199" spans="1:61">
      <c r="A199" s="57"/>
      <c r="B199" s="255" t="s">
        <v>160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254"/>
      <c r="Y199" s="123"/>
      <c r="Z199" s="123"/>
      <c r="AA199" s="123"/>
      <c r="AB199" s="123"/>
      <c r="AC199" s="123">
        <v>186881</v>
      </c>
      <c r="AD199" s="123">
        <v>0</v>
      </c>
      <c r="AE199" s="123">
        <v>0</v>
      </c>
      <c r="AF199" s="123">
        <v>0</v>
      </c>
      <c r="AG199" s="123">
        <v>0</v>
      </c>
      <c r="AH199" s="123">
        <v>0</v>
      </c>
      <c r="AI199" s="123">
        <v>10410</v>
      </c>
      <c r="AJ199" s="123">
        <v>0</v>
      </c>
      <c r="AK199" s="123">
        <v>0</v>
      </c>
      <c r="AL199" s="123">
        <v>4275</v>
      </c>
      <c r="AM199" s="123">
        <v>0</v>
      </c>
      <c r="AN199" s="123">
        <v>0</v>
      </c>
      <c r="AO199" s="123">
        <v>0</v>
      </c>
      <c r="AP199" s="123">
        <v>0</v>
      </c>
      <c r="AQ199" s="123">
        <v>0</v>
      </c>
      <c r="AR199" s="123">
        <v>0</v>
      </c>
      <c r="AS199" s="123">
        <v>0</v>
      </c>
      <c r="AT199" s="123">
        <v>0</v>
      </c>
      <c r="AU199" s="23">
        <v>0</v>
      </c>
      <c r="AV199" s="23">
        <v>0</v>
      </c>
      <c r="AW199" s="23">
        <v>0</v>
      </c>
      <c r="AX199" s="23">
        <v>0</v>
      </c>
      <c r="AY199" s="23">
        <v>0</v>
      </c>
      <c r="AZ199" s="23">
        <v>0</v>
      </c>
      <c r="BA199" s="23">
        <v>0</v>
      </c>
      <c r="BB199" s="57"/>
      <c r="BC199" s="57"/>
      <c r="BD199" s="122"/>
      <c r="BE199" s="122"/>
      <c r="BF199" s="57"/>
      <c r="BG199" s="57"/>
      <c r="BH199" s="57"/>
      <c r="BI199" s="57"/>
    </row>
    <row r="200" spans="1:61">
      <c r="A200" s="57"/>
      <c r="B200" s="255" t="s">
        <v>161</v>
      </c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254"/>
      <c r="Y200" s="123"/>
      <c r="Z200" s="123"/>
      <c r="AA200" s="123"/>
      <c r="AB200" s="123"/>
      <c r="AC200" s="123">
        <v>0</v>
      </c>
      <c r="AD200" s="123">
        <v>0</v>
      </c>
      <c r="AE200" s="123">
        <v>0</v>
      </c>
      <c r="AF200" s="123">
        <v>50000</v>
      </c>
      <c r="AG200" s="123">
        <v>440000</v>
      </c>
      <c r="AH200" s="123">
        <v>550000</v>
      </c>
      <c r="AI200" s="123">
        <v>500000</v>
      </c>
      <c r="AJ200" s="123">
        <v>380000</v>
      </c>
      <c r="AK200" s="123">
        <v>2000</v>
      </c>
      <c r="AL200" s="123">
        <v>0</v>
      </c>
      <c r="AM200" s="123">
        <v>0</v>
      </c>
      <c r="AN200" s="123">
        <v>221000</v>
      </c>
      <c r="AO200" s="123">
        <v>0</v>
      </c>
      <c r="AP200" s="123">
        <v>0</v>
      </c>
      <c r="AQ200" s="123">
        <v>0</v>
      </c>
      <c r="AR200" s="123">
        <v>0</v>
      </c>
      <c r="AS200" s="123">
        <v>0</v>
      </c>
      <c r="AT200" s="123">
        <v>100000</v>
      </c>
      <c r="AU200" s="123">
        <v>200000</v>
      </c>
      <c r="AV200" s="23">
        <v>300000</v>
      </c>
      <c r="AW200" s="23">
        <v>300000</v>
      </c>
      <c r="AX200" s="23">
        <v>1050000</v>
      </c>
      <c r="AY200" s="23">
        <v>1656000</v>
      </c>
      <c r="AZ200" s="23">
        <v>880000</v>
      </c>
      <c r="BA200" s="23">
        <v>940000</v>
      </c>
      <c r="BB200" s="57"/>
      <c r="BC200" s="57"/>
      <c r="BD200" s="122"/>
      <c r="BE200" s="122"/>
      <c r="BF200" s="57"/>
      <c r="BG200" s="57"/>
      <c r="BH200" s="57"/>
      <c r="BI200" s="57"/>
    </row>
    <row r="201" spans="1:61">
      <c r="A201" s="57"/>
      <c r="B201" s="256" t="s">
        <v>162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123">
        <v>-89243</v>
      </c>
      <c r="U201" s="123">
        <v>-269933</v>
      </c>
      <c r="V201" s="123">
        <v>299783</v>
      </c>
      <c r="W201" s="123">
        <v>55428</v>
      </c>
      <c r="X201" s="123">
        <v>-36676</v>
      </c>
      <c r="Y201" s="123">
        <v>186157</v>
      </c>
      <c r="Z201" s="123">
        <v>144778</v>
      </c>
      <c r="AA201" s="123">
        <v>632369</v>
      </c>
      <c r="AB201" s="123">
        <v>-479402</v>
      </c>
      <c r="AC201" s="123">
        <v>267700</v>
      </c>
      <c r="AD201" s="123">
        <v>303684</v>
      </c>
      <c r="AE201" s="123">
        <v>-297136</v>
      </c>
      <c r="AF201" s="123">
        <v>412044</v>
      </c>
      <c r="AG201" s="123">
        <v>-240699</v>
      </c>
      <c r="AH201" s="123">
        <v>-176243</v>
      </c>
      <c r="AI201" s="123">
        <v>-326257</v>
      </c>
      <c r="AJ201" s="123">
        <v>-789427</v>
      </c>
      <c r="AK201" s="123">
        <v>-168750</v>
      </c>
      <c r="AL201" s="123">
        <v>9172</v>
      </c>
      <c r="AM201" s="123">
        <v>102052</v>
      </c>
      <c r="AN201" s="123">
        <v>76905</v>
      </c>
      <c r="AO201" s="123">
        <v>325966</v>
      </c>
      <c r="AP201" s="123">
        <v>-71078</v>
      </c>
      <c r="AQ201" s="123">
        <v>678049</v>
      </c>
      <c r="AR201" s="123">
        <v>403419</v>
      </c>
      <c r="AS201" s="123">
        <v>281359</v>
      </c>
      <c r="AT201" s="123">
        <v>1008177</v>
      </c>
      <c r="AU201" s="123">
        <v>121514</v>
      </c>
      <c r="AV201" s="23">
        <v>181385</v>
      </c>
      <c r="AW201" s="23">
        <v>554071</v>
      </c>
      <c r="AX201" s="23">
        <v>-136779</v>
      </c>
      <c r="AY201" s="23">
        <v>-728452</v>
      </c>
      <c r="AZ201" s="23">
        <v>-278497</v>
      </c>
      <c r="BA201" s="23">
        <v>-93469</v>
      </c>
      <c r="BB201" s="57"/>
      <c r="BC201" s="57"/>
      <c r="BD201" s="122"/>
      <c r="BE201" s="122"/>
      <c r="BF201" s="57"/>
      <c r="BG201" s="57"/>
      <c r="BH201" s="57"/>
      <c r="BI201" s="57"/>
    </row>
    <row r="202" spans="1:61">
      <c r="A202" s="123" t="s">
        <v>163</v>
      </c>
      <c r="B202" s="251" t="s">
        <v>164</v>
      </c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>
        <v>6496812</v>
      </c>
      <c r="U202" s="123">
        <v>7208234</v>
      </c>
      <c r="V202" s="123">
        <v>7783442</v>
      </c>
      <c r="W202" s="123">
        <v>7949073</v>
      </c>
      <c r="X202" s="123">
        <v>8048450</v>
      </c>
      <c r="Y202" s="123">
        <v>8613754</v>
      </c>
      <c r="Z202" s="123">
        <v>9156686</v>
      </c>
      <c r="AA202" s="123">
        <v>9328791</v>
      </c>
      <c r="AB202" s="123">
        <v>9786690</v>
      </c>
      <c r="AC202" s="123">
        <v>10431275</v>
      </c>
      <c r="AD202" s="123">
        <v>11182072</v>
      </c>
      <c r="AE202" s="123">
        <v>12314537</v>
      </c>
      <c r="AF202" s="123">
        <v>12992010</v>
      </c>
      <c r="AG202" s="123">
        <v>13075499</v>
      </c>
      <c r="AH202" s="123">
        <v>13252613</v>
      </c>
      <c r="AI202" s="123">
        <v>13832147</v>
      </c>
      <c r="AJ202" s="123">
        <v>14513914</v>
      </c>
      <c r="AK202" s="123">
        <v>15091317</v>
      </c>
      <c r="AL202" s="123">
        <v>15667497</v>
      </c>
      <c r="AM202" s="123">
        <v>15845478</v>
      </c>
      <c r="AN202" s="123">
        <v>15879338</v>
      </c>
      <c r="AO202" s="123">
        <v>15532987</v>
      </c>
      <c r="AP202" s="123">
        <v>14984118</v>
      </c>
      <c r="AQ202" s="123">
        <v>13512327</v>
      </c>
      <c r="AR202" s="123">
        <v>13304636</v>
      </c>
      <c r="AS202" s="123">
        <v>13268658</v>
      </c>
      <c r="AT202" s="123">
        <v>13524055</v>
      </c>
      <c r="AU202" s="123">
        <v>13547290</v>
      </c>
      <c r="AV202" s="123">
        <v>13623629</v>
      </c>
      <c r="AW202" s="123">
        <v>13389911</v>
      </c>
      <c r="AX202" s="123">
        <v>14088737</v>
      </c>
      <c r="AY202" s="123">
        <v>15033641</v>
      </c>
      <c r="AZ202" s="123">
        <v>15296893</v>
      </c>
      <c r="BA202" s="23">
        <v>15384709</v>
      </c>
      <c r="BB202" s="57"/>
      <c r="BC202" s="123"/>
      <c r="BD202" s="123"/>
      <c r="BE202" s="123"/>
      <c r="BF202" s="57"/>
      <c r="BG202" s="57"/>
      <c r="BH202" s="57"/>
      <c r="BI202" s="57"/>
    </row>
    <row r="203" spans="1:61">
      <c r="A203" s="123"/>
      <c r="B203" s="251" t="s">
        <v>165</v>
      </c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>
        <v>5625012</v>
      </c>
      <c r="U203" s="123">
        <v>6236234</v>
      </c>
      <c r="V203" s="123">
        <v>6881367</v>
      </c>
      <c r="W203" s="123">
        <v>7450667</v>
      </c>
      <c r="X203" s="123">
        <v>7666808</v>
      </c>
      <c r="Y203" s="123">
        <v>8464953</v>
      </c>
      <c r="Z203" s="123">
        <v>9187833</v>
      </c>
      <c r="AA203" s="123">
        <v>9792440</v>
      </c>
      <c r="AB203" s="123">
        <v>10812547</v>
      </c>
      <c r="AC203" s="123">
        <v>12499585</v>
      </c>
      <c r="AD203" s="123">
        <v>12276895</v>
      </c>
      <c r="AE203" s="123">
        <v>13555785</v>
      </c>
      <c r="AF203" s="123">
        <v>13966792</v>
      </c>
      <c r="AG203" s="123">
        <v>13895116</v>
      </c>
      <c r="AH203" s="123">
        <v>14007866</v>
      </c>
      <c r="AI203" s="123">
        <v>14476091</v>
      </c>
      <c r="AJ203" s="123">
        <v>14692688</v>
      </c>
      <c r="AK203" s="123">
        <v>14459484</v>
      </c>
      <c r="AL203" s="123">
        <v>14905354</v>
      </c>
      <c r="AM203" s="123">
        <v>14217583</v>
      </c>
      <c r="AN203" s="123">
        <v>14624951</v>
      </c>
      <c r="AO203" s="123">
        <v>14418842</v>
      </c>
      <c r="AP203" s="123">
        <v>14455999</v>
      </c>
      <c r="AQ203" s="123">
        <v>14067679</v>
      </c>
      <c r="AR203" s="123">
        <v>14540328</v>
      </c>
      <c r="AS203" s="123">
        <v>14732621</v>
      </c>
      <c r="AT203" s="123">
        <v>15307117</v>
      </c>
      <c r="AU203" s="123">
        <v>15503540</v>
      </c>
      <c r="AV203" s="123">
        <v>15896687</v>
      </c>
      <c r="AW203" s="123">
        <v>15567142</v>
      </c>
      <c r="AX203" s="123">
        <v>14492168</v>
      </c>
      <c r="AY203" s="123">
        <v>14930354</v>
      </c>
      <c r="AZ203" s="123">
        <v>15169089</v>
      </c>
      <c r="BA203" s="23">
        <v>15151524</v>
      </c>
      <c r="BB203" s="57"/>
      <c r="BC203" s="123"/>
      <c r="BD203" s="123"/>
      <c r="BE203" s="123"/>
      <c r="BF203" s="57"/>
      <c r="BG203" s="57"/>
      <c r="BH203" s="57"/>
      <c r="BI203" s="57"/>
    </row>
    <row r="204" spans="1:61">
      <c r="A204" s="123"/>
      <c r="B204" s="257" t="s">
        <v>166</v>
      </c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>
        <v>8334384</v>
      </c>
      <c r="U204" s="123">
        <v>9248078</v>
      </c>
      <c r="V204" s="123">
        <v>10035646</v>
      </c>
      <c r="W204" s="123">
        <v>10379504</v>
      </c>
      <c r="X204" s="123">
        <v>10536960</v>
      </c>
      <c r="Y204" s="123">
        <v>11359494</v>
      </c>
      <c r="Z204" s="123">
        <v>12206325</v>
      </c>
      <c r="AA204" s="123">
        <v>13012519</v>
      </c>
      <c r="AB204" s="123">
        <v>14371497</v>
      </c>
      <c r="AC204" s="123">
        <v>16615156</v>
      </c>
      <c r="AD204" s="123">
        <v>16317165</v>
      </c>
      <c r="AE204" s="123">
        <v>18019725</v>
      </c>
      <c r="AF204" s="123">
        <v>18563975</v>
      </c>
      <c r="AG204" s="123">
        <v>18466405</v>
      </c>
      <c r="AH204" s="123">
        <v>18614141</v>
      </c>
      <c r="AI204" s="123">
        <v>19238420</v>
      </c>
      <c r="AJ204" s="123">
        <v>19525343</v>
      </c>
      <c r="AK204" s="123">
        <v>19828245</v>
      </c>
      <c r="AL204" s="123">
        <v>20556976</v>
      </c>
      <c r="AM204" s="123">
        <v>20530522</v>
      </c>
      <c r="AN204" s="123">
        <v>20685352</v>
      </c>
      <c r="AO204" s="123">
        <v>20261560</v>
      </c>
      <c r="AP204" s="123">
        <v>19722985</v>
      </c>
      <c r="AQ204" s="123">
        <v>18682127</v>
      </c>
      <c r="AR204" s="123">
        <v>19309294</v>
      </c>
      <c r="AS204" s="123">
        <v>19434292</v>
      </c>
      <c r="AT204" s="123">
        <v>20158999</v>
      </c>
      <c r="AU204" s="123">
        <v>20553867</v>
      </c>
      <c r="AV204" s="123">
        <v>22292209</v>
      </c>
      <c r="AW204" s="123">
        <v>21793766</v>
      </c>
      <c r="AX204" s="123">
        <v>20550976</v>
      </c>
      <c r="AY204" s="123">
        <v>20578329</v>
      </c>
      <c r="AZ204" s="123">
        <v>20726369</v>
      </c>
      <c r="BA204" s="123">
        <v>20833427</v>
      </c>
      <c r="BB204" s="57"/>
      <c r="BC204" s="123"/>
      <c r="BD204" s="123"/>
      <c r="BE204" s="123"/>
      <c r="BF204" s="57"/>
      <c r="BG204" s="57"/>
      <c r="BH204" s="57"/>
      <c r="BI204" s="57"/>
    </row>
    <row r="205" spans="1:61">
      <c r="A205" s="123"/>
      <c r="B205" s="123" t="s">
        <v>167</v>
      </c>
      <c r="C205" s="123" t="s">
        <v>168</v>
      </c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258"/>
      <c r="U205" s="258"/>
      <c r="V205" s="258"/>
      <c r="W205" s="259">
        <v>0.94</v>
      </c>
      <c r="X205" s="259">
        <v>0.95</v>
      </c>
      <c r="Y205" s="259">
        <v>0.98</v>
      </c>
      <c r="Z205" s="259">
        <v>1</v>
      </c>
      <c r="AA205" s="259">
        <v>1.05</v>
      </c>
      <c r="AB205" s="259">
        <v>1.105</v>
      </c>
      <c r="AC205" s="259">
        <v>1.198</v>
      </c>
      <c r="AD205" s="259">
        <v>1.0980000000000001</v>
      </c>
      <c r="AE205" s="259">
        <v>1.101</v>
      </c>
      <c r="AF205" s="259">
        <v>1.075</v>
      </c>
      <c r="AG205" s="259">
        <v>1.0629999999999999</v>
      </c>
      <c r="AH205" s="259">
        <v>1.0569999999999999</v>
      </c>
      <c r="AI205" s="259">
        <v>1.0469999999999999</v>
      </c>
      <c r="AJ205" s="259">
        <v>1.012</v>
      </c>
      <c r="AK205" s="259">
        <v>1.006</v>
      </c>
      <c r="AL205" s="259">
        <v>0.95099999999999996</v>
      </c>
      <c r="AM205" s="259">
        <v>0.89700000000000002</v>
      </c>
      <c r="AN205" s="259">
        <v>0.92100000000000004</v>
      </c>
      <c r="AO205" s="259">
        <v>0.92800000000000005</v>
      </c>
      <c r="AP205" s="259">
        <v>0.96499999999999997</v>
      </c>
      <c r="AQ205" s="259">
        <v>1.0409999999999999</v>
      </c>
      <c r="AR205" s="259">
        <v>1.093</v>
      </c>
      <c r="AS205" s="259">
        <v>1.1100000000000001</v>
      </c>
      <c r="AT205" s="259">
        <v>1.1319999999999999</v>
      </c>
      <c r="AU205" s="259">
        <v>1.1439999999999999</v>
      </c>
      <c r="AV205" s="259">
        <v>1.167</v>
      </c>
      <c r="AW205" s="259">
        <v>1.163</v>
      </c>
      <c r="AX205" s="259">
        <v>1.0289999999999999</v>
      </c>
      <c r="AY205" s="259">
        <v>0.99299999999999999</v>
      </c>
      <c r="AZ205" s="259">
        <v>0.99199999999999999</v>
      </c>
      <c r="BA205" s="259">
        <v>0.99</v>
      </c>
      <c r="BB205" s="57"/>
      <c r="BC205" s="123"/>
      <c r="BD205" s="123"/>
      <c r="BE205" s="123"/>
      <c r="BF205" s="57"/>
      <c r="BG205" s="57"/>
      <c r="BH205" s="57"/>
      <c r="BI205" s="57"/>
    </row>
    <row r="206" spans="1:61">
      <c r="A206" s="123"/>
      <c r="B206" s="260" t="s">
        <v>167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259">
        <v>0.84</v>
      </c>
      <c r="U206" s="259">
        <v>0.85</v>
      </c>
      <c r="V206" s="259">
        <v>0.87</v>
      </c>
      <c r="W206" s="259">
        <v>0.9</v>
      </c>
      <c r="X206" s="259">
        <v>0.92</v>
      </c>
      <c r="Y206" s="259">
        <v>0.96</v>
      </c>
      <c r="Z206" s="259">
        <v>0.98</v>
      </c>
      <c r="AA206" s="259">
        <v>1.01</v>
      </c>
      <c r="AB206" s="259">
        <v>1.0529999999999999</v>
      </c>
      <c r="AC206" s="259">
        <v>1.1180000000000001</v>
      </c>
      <c r="AD206" s="259">
        <v>1.1339999999999999</v>
      </c>
      <c r="AE206" s="259">
        <v>1.1319999999999999</v>
      </c>
      <c r="AF206" s="259">
        <v>1.091</v>
      </c>
      <c r="AG206" s="259">
        <v>1.08</v>
      </c>
      <c r="AH206" s="259">
        <v>1.0649999999999999</v>
      </c>
      <c r="AI206" s="259">
        <v>1.056</v>
      </c>
      <c r="AJ206" s="259">
        <v>1.0389999999999999</v>
      </c>
      <c r="AK206" s="259">
        <v>0.95799999999999996</v>
      </c>
      <c r="AL206" s="259">
        <v>0.97399999999999998</v>
      </c>
      <c r="AM206" s="259">
        <v>0.93500000000000005</v>
      </c>
      <c r="AN206" s="259">
        <v>0.92300000000000004</v>
      </c>
      <c r="AO206" s="259">
        <v>0.91500000000000004</v>
      </c>
      <c r="AP206" s="259">
        <v>0.93799999999999994</v>
      </c>
      <c r="AQ206" s="259">
        <v>0.97799999999999998</v>
      </c>
      <c r="AR206" s="259">
        <v>1.0329999999999999</v>
      </c>
      <c r="AS206" s="259">
        <v>1.081</v>
      </c>
      <c r="AT206" s="259">
        <v>1.1120000000000001</v>
      </c>
      <c r="AU206" s="259">
        <v>1.129</v>
      </c>
      <c r="AV206" s="259">
        <v>1.1479999999999999</v>
      </c>
      <c r="AW206" s="259">
        <v>1.1579999999999999</v>
      </c>
      <c r="AX206" s="259">
        <v>1.1200000000000001</v>
      </c>
      <c r="AY206" s="259">
        <v>1.0620000000000001</v>
      </c>
      <c r="AZ206" s="259">
        <v>1.0049999999999999</v>
      </c>
      <c r="BA206" s="259">
        <v>0.98499999999999999</v>
      </c>
      <c r="BB206" s="57"/>
      <c r="BC206" s="123"/>
      <c r="BD206" s="123"/>
      <c r="BE206" s="123"/>
      <c r="BF206" s="123"/>
      <c r="BG206" s="123"/>
      <c r="BH206" s="123"/>
      <c r="BI206" s="123"/>
    </row>
    <row r="207" spans="1:61">
      <c r="A207" s="123"/>
      <c r="B207" s="260" t="s">
        <v>169</v>
      </c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261">
        <v>4.5999999999999999E-2</v>
      </c>
      <c r="U207" s="261">
        <v>1.0999999999999999E-2</v>
      </c>
      <c r="V207" s="261">
        <v>0.01</v>
      </c>
      <c r="W207" s="261">
        <v>6.2E-2</v>
      </c>
      <c r="X207" s="261">
        <v>5.5E-2</v>
      </c>
      <c r="Y207" s="261">
        <v>6.5000000000000002E-2</v>
      </c>
      <c r="Z207" s="261">
        <v>6.2E-2</v>
      </c>
      <c r="AA207" s="261">
        <v>0.08</v>
      </c>
      <c r="AB207" s="261">
        <v>3.6999999999999998E-2</v>
      </c>
      <c r="AC207" s="261">
        <v>3.5000000000000003E-2</v>
      </c>
      <c r="AD207" s="261">
        <v>0.05</v>
      </c>
      <c r="AE207" s="261">
        <v>2.5999999999999999E-2</v>
      </c>
      <c r="AF207" s="261">
        <v>4.8000000000000001E-2</v>
      </c>
      <c r="AG207" s="261">
        <v>3.5999999999999997E-2</v>
      </c>
      <c r="AH207" s="261">
        <v>3.4000000000000002E-2</v>
      </c>
      <c r="AI207" s="261">
        <v>3.1E-2</v>
      </c>
      <c r="AJ207" s="261">
        <v>8.9999999999999993E-3</v>
      </c>
      <c r="AK207" s="261">
        <v>1E-3</v>
      </c>
      <c r="AL207" s="261">
        <v>1E-3</v>
      </c>
      <c r="AM207" s="261">
        <v>6.0000000000000001E-3</v>
      </c>
      <c r="AN207" s="261">
        <v>8.9999999999999993E-3</v>
      </c>
      <c r="AO207" s="261">
        <v>1.6E-2</v>
      </c>
      <c r="AP207" s="261">
        <v>1.2999999999999999E-2</v>
      </c>
      <c r="AQ207" s="261">
        <v>3.7999999999999999E-2</v>
      </c>
      <c r="AR207" s="261">
        <v>5.1999999999999998E-2</v>
      </c>
      <c r="AS207" s="261">
        <v>4.5999999999999999E-2</v>
      </c>
      <c r="AT207" s="261">
        <v>6.4000000000000001E-2</v>
      </c>
      <c r="AU207" s="261">
        <v>4.7E-2</v>
      </c>
      <c r="AV207" s="261">
        <v>4.9000000000000002E-2</v>
      </c>
      <c r="AW207" s="261">
        <v>7.0999999999999994E-2</v>
      </c>
      <c r="AX207" s="261">
        <v>4.9000000000000002E-2</v>
      </c>
      <c r="AY207" s="261">
        <v>5.8000000000000003E-2</v>
      </c>
      <c r="AZ207" s="261">
        <v>6.9000000000000006E-2</v>
      </c>
      <c r="BA207" s="261">
        <v>5.8999999999999997E-2</v>
      </c>
      <c r="BB207" s="57"/>
      <c r="BC207" s="123"/>
      <c r="BD207" s="123"/>
      <c r="BE207" s="123"/>
      <c r="BF207" s="123"/>
      <c r="BG207" s="123"/>
      <c r="BH207" s="123"/>
      <c r="BI207" s="123"/>
    </row>
    <row r="208" spans="1:61">
      <c r="A208" s="123"/>
      <c r="B208" s="123" t="s">
        <v>170</v>
      </c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262"/>
      <c r="U208" s="262"/>
      <c r="V208" s="262"/>
      <c r="W208" s="262"/>
      <c r="X208" s="262"/>
      <c r="Y208" s="262"/>
      <c r="Z208" s="261">
        <v>1.024</v>
      </c>
      <c r="AA208" s="261">
        <v>1.0509999999999999</v>
      </c>
      <c r="AB208" s="261">
        <v>1.0900000000000001</v>
      </c>
      <c r="AC208" s="261">
        <v>1.002</v>
      </c>
      <c r="AD208" s="261">
        <v>1.1120000000000001</v>
      </c>
      <c r="AE208" s="261">
        <v>1.03</v>
      </c>
      <c r="AF208" s="261">
        <v>1.01</v>
      </c>
      <c r="AG208" s="261">
        <v>1.012</v>
      </c>
      <c r="AH208" s="261">
        <v>0.93300000000000005</v>
      </c>
      <c r="AI208" s="261">
        <v>0.93400000000000005</v>
      </c>
      <c r="AJ208" s="261">
        <v>0.91</v>
      </c>
      <c r="AK208" s="261">
        <v>0.96499999999999997</v>
      </c>
      <c r="AL208" s="261">
        <v>0.94199999999999995</v>
      </c>
      <c r="AM208" s="261">
        <v>0.98799999999999999</v>
      </c>
      <c r="AN208" s="261">
        <v>0.97899999999999998</v>
      </c>
      <c r="AO208" s="261">
        <v>1.01</v>
      </c>
      <c r="AP208" s="261">
        <v>0.98099999999999998</v>
      </c>
      <c r="AQ208" s="261">
        <v>0.999</v>
      </c>
      <c r="AR208" s="261">
        <v>0.97099999999999997</v>
      </c>
      <c r="AS208" s="261">
        <v>1.0049999999999999</v>
      </c>
      <c r="AT208" s="261">
        <v>1.05</v>
      </c>
      <c r="AU208" s="296"/>
      <c r="AV208" s="296"/>
      <c r="AW208" s="296"/>
      <c r="AX208" s="296"/>
      <c r="AY208" s="296"/>
      <c r="AZ208" s="296"/>
      <c r="BA208" s="296"/>
      <c r="BB208" s="57"/>
      <c r="BC208" s="123"/>
      <c r="BD208" s="123"/>
      <c r="BE208" s="123"/>
      <c r="BF208" s="123"/>
      <c r="BG208" s="123"/>
      <c r="BH208" s="123"/>
      <c r="BI208" s="123"/>
    </row>
    <row r="209" spans="1:61">
      <c r="A209" s="123"/>
      <c r="B209" s="260" t="s">
        <v>171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261">
        <v>8.8999999999999996E-2</v>
      </c>
      <c r="U209" s="261">
        <v>8.5000000000000006E-2</v>
      </c>
      <c r="V209" s="261">
        <v>0.08</v>
      </c>
      <c r="W209" s="261">
        <v>7.1999999999999995E-2</v>
      </c>
      <c r="X209" s="261">
        <v>8.1000000000000003E-2</v>
      </c>
      <c r="Y209" s="261">
        <v>8.4000000000000005E-2</v>
      </c>
      <c r="Z209" s="261">
        <v>8.4000000000000005E-2</v>
      </c>
      <c r="AA209" s="261">
        <v>8.7999999999999995E-2</v>
      </c>
      <c r="AB209" s="261">
        <v>7.4999999999999997E-2</v>
      </c>
      <c r="AC209" s="261">
        <v>7.0000000000000007E-2</v>
      </c>
      <c r="AD209" s="261">
        <v>7.8E-2</v>
      </c>
      <c r="AE209" s="261">
        <v>7.8E-2</v>
      </c>
      <c r="AF209" s="261">
        <v>8.2000000000000003E-2</v>
      </c>
      <c r="AG209" s="261">
        <v>0.09</v>
      </c>
      <c r="AH209" s="261">
        <v>0.1</v>
      </c>
      <c r="AI209" s="261">
        <v>0.104</v>
      </c>
      <c r="AJ209" s="261">
        <v>0.111</v>
      </c>
      <c r="AK209" s="261">
        <v>0.11</v>
      </c>
      <c r="AL209" s="261">
        <v>0.108</v>
      </c>
      <c r="AM209" s="261">
        <v>0.107</v>
      </c>
      <c r="AN209" s="261">
        <v>0.1</v>
      </c>
      <c r="AO209" s="261">
        <v>9.5000000000000001E-2</v>
      </c>
      <c r="AP209" s="261">
        <v>8.7999999999999995E-2</v>
      </c>
      <c r="AQ209" s="261">
        <v>8.6999999999999994E-2</v>
      </c>
      <c r="AR209" s="261">
        <v>8.6999999999999994E-2</v>
      </c>
      <c r="AS209" s="261">
        <v>8.6999999999999994E-2</v>
      </c>
      <c r="AT209" s="261">
        <v>8.7999999999999995E-2</v>
      </c>
      <c r="AU209" s="261">
        <v>8.6999999999999994E-2</v>
      </c>
      <c r="AV209" s="261">
        <v>7.5999999999999998E-2</v>
      </c>
      <c r="AW209" s="261">
        <v>7.2999999999999995E-2</v>
      </c>
      <c r="AX209" s="261">
        <v>7.6999999999999999E-2</v>
      </c>
      <c r="AY209" s="261">
        <v>7.6999999999999999E-2</v>
      </c>
      <c r="AZ209" s="261">
        <v>7.6999999999999999E-2</v>
      </c>
      <c r="BA209" s="261"/>
      <c r="BB209" s="57"/>
      <c r="BC209" s="123"/>
      <c r="BD209" s="123"/>
      <c r="BE209" s="123"/>
      <c r="BF209" s="123"/>
      <c r="BG209" s="123"/>
      <c r="BH209" s="123"/>
      <c r="BI209" s="123"/>
    </row>
    <row r="210" spans="1:61">
      <c r="A210" s="123"/>
      <c r="B210" s="257" t="s">
        <v>172</v>
      </c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261">
        <v>6.7000000000000004E-2</v>
      </c>
      <c r="U210" s="261">
        <v>6.7000000000000004E-2</v>
      </c>
      <c r="V210" s="261">
        <v>6.6000000000000003E-2</v>
      </c>
      <c r="W210" s="261">
        <v>7.6999999999999999E-2</v>
      </c>
      <c r="X210" s="261">
        <v>6.3E-2</v>
      </c>
      <c r="Y210" s="261">
        <v>6.4000000000000001E-2</v>
      </c>
      <c r="Z210" s="261">
        <v>6.7000000000000004E-2</v>
      </c>
      <c r="AA210" s="261">
        <v>7.0000000000000007E-2</v>
      </c>
      <c r="AB210" s="261">
        <v>6.8000000000000005E-2</v>
      </c>
      <c r="AC210" s="261">
        <v>6.5000000000000002E-2</v>
      </c>
      <c r="AD210" s="261">
        <v>6.3E-2</v>
      </c>
      <c r="AE210" s="261">
        <v>6.6000000000000003E-2</v>
      </c>
      <c r="AF210" s="261">
        <v>7.0999999999999994E-2</v>
      </c>
      <c r="AG210" s="261">
        <v>7.5999999999999998E-2</v>
      </c>
      <c r="AH210" s="261">
        <v>8.4000000000000005E-2</v>
      </c>
      <c r="AI210" s="261">
        <v>9.0999999999999998E-2</v>
      </c>
      <c r="AJ210" s="261">
        <v>9.8000000000000004E-2</v>
      </c>
      <c r="AK210" s="261">
        <v>0.10100000000000001</v>
      </c>
      <c r="AL210" s="261">
        <v>0.10299999999999999</v>
      </c>
      <c r="AM210" s="261">
        <v>0.1</v>
      </c>
      <c r="AN210" s="261">
        <v>9.2999999999999999E-2</v>
      </c>
      <c r="AO210" s="261">
        <v>8.5000000000000006E-2</v>
      </c>
      <c r="AP210" s="261">
        <v>7.8E-2</v>
      </c>
      <c r="AQ210" s="261">
        <v>7.5999999999999998E-2</v>
      </c>
      <c r="AR210" s="261">
        <v>7.5999999999999998E-2</v>
      </c>
      <c r="AS210" s="261">
        <v>7.8E-2</v>
      </c>
      <c r="AT210" s="261">
        <v>0.08</v>
      </c>
      <c r="AU210" s="261">
        <v>8.1000000000000003E-2</v>
      </c>
      <c r="AV210" s="261">
        <v>7.8E-2</v>
      </c>
      <c r="AW210" s="261">
        <v>7.3999999999999996E-2</v>
      </c>
      <c r="AX210" s="261">
        <v>7.0999999999999994E-2</v>
      </c>
      <c r="AY210" s="261">
        <v>7.0999999999999994E-2</v>
      </c>
      <c r="AZ210" s="261">
        <v>7.2999999999999995E-2</v>
      </c>
      <c r="BA210" s="261"/>
      <c r="BB210" s="57"/>
      <c r="BC210" s="123"/>
      <c r="BD210" s="123"/>
      <c r="BE210" s="123"/>
      <c r="BF210" s="123"/>
      <c r="BG210" s="123"/>
      <c r="BH210" s="123"/>
      <c r="BI210" s="123"/>
    </row>
    <row r="211" spans="1:61">
      <c r="A211" s="123"/>
      <c r="B211" s="257" t="s">
        <v>173</v>
      </c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262"/>
      <c r="U211" s="262"/>
      <c r="V211" s="262"/>
      <c r="W211" s="262"/>
      <c r="X211" s="262"/>
      <c r="Y211" s="262"/>
      <c r="Z211" s="296"/>
      <c r="AA211" s="296"/>
      <c r="AB211" s="296"/>
      <c r="AC211" s="296"/>
      <c r="AD211" s="296"/>
      <c r="AE211" s="296"/>
      <c r="AF211" s="296"/>
      <c r="AG211" s="296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  <c r="AS211" s="261">
        <v>0.122</v>
      </c>
      <c r="AT211" s="261">
        <v>0.125</v>
      </c>
      <c r="AU211" s="261">
        <v>7.3999999999999996E-2</v>
      </c>
      <c r="AV211" s="261">
        <v>7.0000000000000007E-2</v>
      </c>
      <c r="AW211" s="261">
        <v>6.4000000000000001E-2</v>
      </c>
      <c r="AX211" s="261">
        <v>5.8999999999999997E-2</v>
      </c>
      <c r="AY211" s="261">
        <v>5.7000000000000002E-2</v>
      </c>
      <c r="AZ211" s="261">
        <v>5.0999999999999997E-2</v>
      </c>
      <c r="BA211" s="261">
        <v>4.1000000000000002E-2</v>
      </c>
      <c r="BB211" s="57"/>
      <c r="BC211" s="123"/>
      <c r="BD211" s="123"/>
      <c r="BE211" s="123"/>
      <c r="BF211" s="123"/>
      <c r="BG211" s="123"/>
      <c r="BH211" s="123"/>
      <c r="BI211" s="123"/>
    </row>
    <row r="212" spans="1:61">
      <c r="A212" s="123"/>
      <c r="B212" s="257" t="s">
        <v>174</v>
      </c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263"/>
      <c r="U212" s="263"/>
      <c r="V212" s="263"/>
      <c r="W212" s="261">
        <v>7.1999999999999995E-2</v>
      </c>
      <c r="X212" s="261">
        <v>7.0000000000000007E-2</v>
      </c>
      <c r="Y212" s="261">
        <v>7.1999999999999995E-2</v>
      </c>
      <c r="Z212" s="261">
        <v>7.0999999999999994E-2</v>
      </c>
      <c r="AA212" s="261">
        <v>9.0999999999999998E-2</v>
      </c>
      <c r="AB212" s="261">
        <v>6.0999999999999999E-2</v>
      </c>
      <c r="AC212" s="261">
        <v>7.0999999999999994E-2</v>
      </c>
      <c r="AD212" s="261">
        <v>6.0999999999999999E-2</v>
      </c>
      <c r="AE212" s="261">
        <v>6.5000000000000002E-2</v>
      </c>
      <c r="AF212" s="261">
        <v>7.1999999999999995E-2</v>
      </c>
      <c r="AG212" s="261">
        <v>7.4999999999999997E-2</v>
      </c>
      <c r="AH212" s="261">
        <v>8.2000000000000003E-2</v>
      </c>
      <c r="AI212" s="261">
        <v>0.09</v>
      </c>
      <c r="AJ212" s="261">
        <v>0.1</v>
      </c>
      <c r="AK212" s="261">
        <v>0.112</v>
      </c>
      <c r="AL212" s="261">
        <v>0.12</v>
      </c>
      <c r="AM212" s="261">
        <v>0.112</v>
      </c>
      <c r="AN212" s="261">
        <v>0.107</v>
      </c>
      <c r="AO212" s="261">
        <v>0.107</v>
      </c>
      <c r="AP212" s="261">
        <v>0.104</v>
      </c>
      <c r="AQ212" s="261">
        <v>0.10299999999999999</v>
      </c>
      <c r="AR212" s="261">
        <v>0.10199999999999999</v>
      </c>
      <c r="AS212" s="261">
        <v>9.8000000000000004E-2</v>
      </c>
      <c r="AT212" s="261">
        <v>9.8000000000000004E-2</v>
      </c>
      <c r="AU212" s="261">
        <v>0.105</v>
      </c>
      <c r="AV212" s="261">
        <v>0.106</v>
      </c>
      <c r="AW212" s="261">
        <v>0.10299999999999999</v>
      </c>
      <c r="AX212" s="261">
        <v>0.10199999999999999</v>
      </c>
      <c r="AY212" s="261">
        <v>0.106</v>
      </c>
      <c r="AZ212" s="261">
        <v>0.114</v>
      </c>
      <c r="BA212" s="261">
        <v>0.112</v>
      </c>
      <c r="BB212" s="57"/>
      <c r="BC212" s="123"/>
      <c r="BD212" s="123"/>
      <c r="BE212" s="123"/>
      <c r="BF212" s="123"/>
      <c r="BG212" s="123"/>
      <c r="BH212" s="123"/>
      <c r="BI212" s="123"/>
    </row>
    <row r="213" spans="1:61">
      <c r="A213" s="123"/>
      <c r="B213" s="251" t="s">
        <v>175</v>
      </c>
      <c r="C213" s="257" t="s">
        <v>176</v>
      </c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62"/>
      <c r="U213" s="262"/>
      <c r="V213" s="262"/>
      <c r="W213" s="262"/>
      <c r="X213" s="262"/>
      <c r="Y213" s="262"/>
      <c r="Z213" s="261">
        <v>0.874</v>
      </c>
      <c r="AA213" s="261">
        <v>0.873</v>
      </c>
      <c r="AB213" s="261">
        <v>0.78900000000000003</v>
      </c>
      <c r="AC213" s="261">
        <v>0.82699999999999996</v>
      </c>
      <c r="AD213" s="261">
        <v>0.81200000000000006</v>
      </c>
      <c r="AE213" s="261">
        <v>0.875</v>
      </c>
      <c r="AF213" s="261">
        <v>0.89200000000000002</v>
      </c>
      <c r="AG213" s="261">
        <v>0.90800000000000003</v>
      </c>
      <c r="AH213" s="261">
        <v>0.96199999999999997</v>
      </c>
      <c r="AI213" s="261">
        <v>0.98899999999999999</v>
      </c>
      <c r="AJ213" s="264">
        <v>1.0149999999999999</v>
      </c>
      <c r="AK213" s="261">
        <v>1.002</v>
      </c>
      <c r="AL213" s="261">
        <v>1.024</v>
      </c>
      <c r="AM213" s="261">
        <v>1.002</v>
      </c>
      <c r="AN213" s="261">
        <v>0.998</v>
      </c>
      <c r="AO213" s="261">
        <v>0.93200000000000005</v>
      </c>
      <c r="AP213" s="261">
        <v>0.96099999999999997</v>
      </c>
      <c r="AQ213" s="261">
        <v>0.92500000000000004</v>
      </c>
      <c r="AR213" s="261">
        <v>0.92800000000000005</v>
      </c>
      <c r="AS213" s="261">
        <v>0.91200000000000003</v>
      </c>
      <c r="AT213" s="261">
        <v>0.88100000000000001</v>
      </c>
      <c r="AU213" s="261">
        <v>0.92300000000000004</v>
      </c>
      <c r="AV213" s="261">
        <v>0.96499999999999997</v>
      </c>
      <c r="AW213" s="261">
        <v>0.93400000000000005</v>
      </c>
      <c r="AX213" s="261">
        <v>0.96699999999999997</v>
      </c>
      <c r="AY213" s="261">
        <v>0.97</v>
      </c>
      <c r="AZ213" s="261">
        <v>0.99</v>
      </c>
      <c r="BA213" s="261">
        <v>0.96699999999999997</v>
      </c>
      <c r="BB213" s="57"/>
      <c r="BC213" s="123"/>
      <c r="BD213" s="123"/>
      <c r="BE213" s="123"/>
      <c r="BF213" s="123"/>
      <c r="BG213" s="123"/>
      <c r="BH213" s="123"/>
      <c r="BI213" s="123"/>
    </row>
    <row r="214" spans="1:61">
      <c r="A214" s="123"/>
      <c r="B214" s="265" t="s">
        <v>175</v>
      </c>
      <c r="C214" s="260" t="s">
        <v>177</v>
      </c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1">
        <v>0.95599999999999996</v>
      </c>
      <c r="U214" s="261">
        <v>0.94499999999999995</v>
      </c>
      <c r="V214" s="261">
        <v>0.89300000000000002</v>
      </c>
      <c r="W214" s="261">
        <v>0.871</v>
      </c>
      <c r="X214" s="261">
        <v>0.89300000000000002</v>
      </c>
      <c r="Y214" s="261">
        <v>0.875</v>
      </c>
      <c r="Z214" s="261">
        <v>0.93799999999999994</v>
      </c>
      <c r="AA214" s="261">
        <v>0.873</v>
      </c>
      <c r="AB214" s="261">
        <v>0.80300000000000005</v>
      </c>
      <c r="AC214" s="261">
        <v>0.82699999999999996</v>
      </c>
      <c r="AD214" s="261">
        <v>0.81200000000000006</v>
      </c>
      <c r="AE214" s="261">
        <v>0.875</v>
      </c>
      <c r="AF214" s="261">
        <v>0.89200000000000002</v>
      </c>
      <c r="AG214" s="261">
        <v>0.90800000000000003</v>
      </c>
      <c r="AH214" s="261">
        <v>1.0589999999999999</v>
      </c>
      <c r="AI214" s="261">
        <v>1.07</v>
      </c>
      <c r="AJ214" s="261">
        <v>1.1140000000000001</v>
      </c>
      <c r="AK214" s="261">
        <v>1.0349999999999999</v>
      </c>
      <c r="AL214" s="261">
        <v>1.0649999999999999</v>
      </c>
      <c r="AM214" s="261">
        <v>1.0149999999999999</v>
      </c>
      <c r="AN214" s="261">
        <v>1.0129999999999999</v>
      </c>
      <c r="AO214" s="261">
        <v>0.96799999999999997</v>
      </c>
      <c r="AP214" s="261">
        <v>1.0269999999999999</v>
      </c>
      <c r="AQ214" s="261">
        <v>1.024</v>
      </c>
      <c r="AR214" s="261">
        <v>1.026</v>
      </c>
      <c r="AS214" s="261">
        <v>0.98299999999999998</v>
      </c>
      <c r="AT214" s="261">
        <v>0.93300000000000005</v>
      </c>
      <c r="AU214" s="261">
        <v>0.96499999999999997</v>
      </c>
      <c r="AV214" s="261">
        <v>1.008</v>
      </c>
      <c r="AW214" s="261">
        <v>0.995</v>
      </c>
      <c r="AX214" s="261">
        <v>1.0409999999999999</v>
      </c>
      <c r="AY214" s="261">
        <v>1.0129999999999999</v>
      </c>
      <c r="AZ214" s="261">
        <v>1.0209999999999999</v>
      </c>
      <c r="BA214" s="261">
        <v>0.997</v>
      </c>
      <c r="BB214" s="57"/>
      <c r="BC214" s="123"/>
      <c r="BD214" s="123"/>
      <c r="BE214" s="123"/>
      <c r="BF214" s="57"/>
      <c r="BG214" s="57"/>
      <c r="BH214" s="57"/>
      <c r="BI214" s="57"/>
    </row>
    <row r="215" spans="1:61">
      <c r="A215" s="123"/>
      <c r="B215" s="123" t="s">
        <v>178</v>
      </c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262"/>
      <c r="U215" s="262"/>
      <c r="V215" s="262"/>
      <c r="W215" s="262"/>
      <c r="X215" s="262"/>
      <c r="Y215" s="262"/>
      <c r="Z215" s="261">
        <v>0.74299999999999999</v>
      </c>
      <c r="AA215" s="261">
        <v>0.71699999999999997</v>
      </c>
      <c r="AB215" s="261">
        <v>0.71399999999999997</v>
      </c>
      <c r="AC215" s="261">
        <v>0.70599999999999996</v>
      </c>
      <c r="AD215" s="261">
        <v>0.81100000000000005</v>
      </c>
      <c r="AE215" s="261">
        <v>0.80800000000000005</v>
      </c>
      <c r="AF215" s="261">
        <v>0.89</v>
      </c>
      <c r="AG215" s="261">
        <v>0.94199999999999995</v>
      </c>
      <c r="AH215" s="261">
        <v>1.022</v>
      </c>
      <c r="AI215" s="261">
        <v>1.0649999999999999</v>
      </c>
      <c r="AJ215" s="261">
        <v>1.1459999999999999</v>
      </c>
      <c r="AK215" s="261">
        <v>1.212</v>
      </c>
      <c r="AL215" s="261">
        <v>1.19</v>
      </c>
      <c r="AM215" s="261">
        <v>1.163</v>
      </c>
      <c r="AN215" s="261">
        <v>1.129</v>
      </c>
      <c r="AO215" s="261">
        <v>1.1359999999999999</v>
      </c>
      <c r="AP215" s="261">
        <v>1.1739999999999999</v>
      </c>
      <c r="AQ215" s="261">
        <v>1.302</v>
      </c>
      <c r="AR215" s="261">
        <v>1.292</v>
      </c>
      <c r="AS215" s="261">
        <v>1.3740000000000001</v>
      </c>
      <c r="AT215" s="261">
        <v>1.3680000000000001</v>
      </c>
      <c r="AU215" s="296"/>
      <c r="AV215" s="296"/>
      <c r="AW215" s="296"/>
      <c r="AX215" s="296"/>
      <c r="AY215" s="296"/>
      <c r="AZ215" s="296"/>
      <c r="BA215" s="296"/>
      <c r="BB215" s="57"/>
      <c r="BC215" s="123"/>
      <c r="BD215" s="123"/>
      <c r="BE215" s="123"/>
      <c r="BF215" s="123"/>
      <c r="BG215" s="123"/>
      <c r="BH215" s="123"/>
      <c r="BI215" s="123"/>
    </row>
    <row r="216" spans="1:61">
      <c r="A216" s="123"/>
      <c r="B216" s="260" t="s">
        <v>577</v>
      </c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>
        <v>6334452</v>
      </c>
      <c r="U216" s="123">
        <v>6319105</v>
      </c>
      <c r="V216" s="123">
        <v>6598532</v>
      </c>
      <c r="W216" s="123">
        <v>7842402</v>
      </c>
      <c r="X216" s="123">
        <v>8304599</v>
      </c>
      <c r="Y216" s="123">
        <v>8488634</v>
      </c>
      <c r="Z216" s="123">
        <v>9073077</v>
      </c>
      <c r="AA216" s="123">
        <v>9328280</v>
      </c>
      <c r="AB216" s="123">
        <v>10265782</v>
      </c>
      <c r="AC216" s="123">
        <v>11731113</v>
      </c>
      <c r="AD216" s="123">
        <v>13227357</v>
      </c>
      <c r="AE216" s="123">
        <v>14551234</v>
      </c>
      <c r="AF216" s="123">
        <v>16529719</v>
      </c>
      <c r="AG216" s="123">
        <v>17400347</v>
      </c>
      <c r="AH216" s="123">
        <v>19029254</v>
      </c>
      <c r="AI216" s="123">
        <v>20498288</v>
      </c>
      <c r="AJ216" s="123">
        <v>22378930</v>
      </c>
      <c r="AK216" s="123">
        <v>24034346</v>
      </c>
      <c r="AL216" s="123">
        <v>24465320</v>
      </c>
      <c r="AM216" s="123">
        <v>23873904</v>
      </c>
      <c r="AN216" s="123">
        <v>23356504</v>
      </c>
      <c r="AO216" s="123">
        <v>22930277</v>
      </c>
      <c r="AP216" s="123">
        <v>23164304</v>
      </c>
      <c r="AQ216" s="123">
        <v>24315085</v>
      </c>
      <c r="AR216" s="123">
        <v>24939411</v>
      </c>
      <c r="AS216" s="123">
        <v>26703221</v>
      </c>
      <c r="AT216" s="123">
        <v>27577012</v>
      </c>
      <c r="AU216" s="123">
        <v>27823175</v>
      </c>
      <c r="AV216" s="123">
        <v>28176560</v>
      </c>
      <c r="AW216" s="123">
        <v>28897188</v>
      </c>
      <c r="AX216" s="123">
        <v>29111923</v>
      </c>
      <c r="AY216" s="123">
        <v>31457341</v>
      </c>
      <c r="AZ216" s="123">
        <v>30582698</v>
      </c>
      <c r="BA216" s="123">
        <v>30480765</v>
      </c>
      <c r="BB216" s="57"/>
      <c r="BC216" s="123"/>
      <c r="BD216" s="123"/>
      <c r="BE216" s="123"/>
      <c r="BF216" s="123"/>
      <c r="BG216" s="123"/>
      <c r="BH216" s="123"/>
      <c r="BI216" s="123"/>
    </row>
    <row r="217" spans="1:61">
      <c r="A217" s="123"/>
      <c r="B217" s="123" t="s">
        <v>180</v>
      </c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266"/>
      <c r="U217" s="266"/>
      <c r="V217" s="266"/>
      <c r="W217" s="266"/>
      <c r="X217" s="266"/>
      <c r="Y217" s="266"/>
      <c r="Z217" s="295"/>
      <c r="AA217" s="295"/>
      <c r="AB217" s="295"/>
      <c r="AC217" s="295"/>
      <c r="AD217" s="123">
        <v>6147111</v>
      </c>
      <c r="AE217" s="123">
        <v>3435282</v>
      </c>
      <c r="AF217" s="123">
        <v>24123834</v>
      </c>
      <c r="AG217" s="123">
        <v>19219025</v>
      </c>
      <c r="AH217" s="123">
        <v>19837276</v>
      </c>
      <c r="AI217" s="123">
        <v>18260195</v>
      </c>
      <c r="AJ217" s="123">
        <v>37562944</v>
      </c>
      <c r="AK217" s="123">
        <v>39070410</v>
      </c>
      <c r="AL217" s="123">
        <v>52031363</v>
      </c>
      <c r="AM217" s="123">
        <v>32408512</v>
      </c>
      <c r="AN217" s="123">
        <v>31562727</v>
      </c>
      <c r="AO217" s="123">
        <v>21532205</v>
      </c>
      <c r="AP217" s="123">
        <v>21288449</v>
      </c>
      <c r="AQ217" s="123">
        <v>21809967</v>
      </c>
      <c r="AR217" s="123">
        <v>23788038</v>
      </c>
      <c r="AS217" s="123">
        <v>24527073</v>
      </c>
      <c r="AT217" s="123">
        <v>25699170</v>
      </c>
      <c r="AU217" s="295"/>
      <c r="AV217" s="295"/>
      <c r="AW217" s="295"/>
      <c r="AX217" s="295"/>
      <c r="AY217" s="295"/>
      <c r="AZ217" s="295"/>
      <c r="BA217" s="295"/>
      <c r="BB217" s="57"/>
      <c r="BC217" s="123"/>
      <c r="BD217" s="123"/>
      <c r="BE217" s="123"/>
      <c r="BF217" s="123"/>
      <c r="BG217" s="123"/>
      <c r="BH217" s="123"/>
      <c r="BI217" s="123"/>
    </row>
    <row r="218" spans="1:61">
      <c r="A218" s="123"/>
      <c r="B218" s="260" t="s">
        <v>578</v>
      </c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266"/>
      <c r="T218" s="266"/>
      <c r="U218" s="266"/>
      <c r="V218" s="266"/>
      <c r="W218" s="123">
        <v>513148</v>
      </c>
      <c r="X218" s="123">
        <v>349455</v>
      </c>
      <c r="Y218" s="123">
        <v>402934</v>
      </c>
      <c r="Z218" s="123">
        <v>980422</v>
      </c>
      <c r="AA218" s="123">
        <v>1963051</v>
      </c>
      <c r="AB218" s="123">
        <v>719625</v>
      </c>
      <c r="AC218" s="123">
        <v>1453850</v>
      </c>
      <c r="AD218" s="123">
        <v>2646233</v>
      </c>
      <c r="AE218" s="123">
        <v>2512497</v>
      </c>
      <c r="AF218" s="123">
        <v>16925332</v>
      </c>
      <c r="AG218" s="123">
        <v>14104751</v>
      </c>
      <c r="AH218" s="123">
        <v>13608043</v>
      </c>
      <c r="AI218" s="123">
        <v>11172645</v>
      </c>
      <c r="AJ218" s="123">
        <v>10871613</v>
      </c>
      <c r="AK218" s="123">
        <v>10224113</v>
      </c>
      <c r="AL218" s="123">
        <v>11494273</v>
      </c>
      <c r="AM218" s="123">
        <v>9669270</v>
      </c>
      <c r="AN218" s="123">
        <v>7988789</v>
      </c>
      <c r="AO218" s="123">
        <v>7339642</v>
      </c>
      <c r="AP218" s="123">
        <v>6713207</v>
      </c>
      <c r="AQ218" s="123">
        <v>6220605</v>
      </c>
      <c r="AR218" s="123">
        <v>6349778</v>
      </c>
      <c r="AS218" s="123">
        <v>6662263</v>
      </c>
      <c r="AT218" s="123">
        <v>7501152</v>
      </c>
      <c r="AU218" s="123">
        <v>7203920</v>
      </c>
      <c r="AV218" s="123">
        <v>7452612</v>
      </c>
      <c r="AW218" s="123">
        <v>5542184</v>
      </c>
      <c r="AX218" s="123">
        <v>7251080</v>
      </c>
      <c r="AY218" s="123">
        <v>5751112</v>
      </c>
      <c r="AZ218" s="123">
        <v>5407016</v>
      </c>
      <c r="BA218" s="123">
        <v>4027295</v>
      </c>
      <c r="BB218" s="57"/>
      <c r="BC218" s="123"/>
      <c r="BD218" s="123"/>
      <c r="BE218" s="123"/>
      <c r="BF218" s="123"/>
      <c r="BG218" s="123"/>
      <c r="BH218" s="123"/>
      <c r="BI218" s="123"/>
    </row>
    <row r="219" spans="1:61">
      <c r="A219" s="123"/>
      <c r="B219" s="260" t="s">
        <v>289</v>
      </c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>
        <v>1159268</v>
      </c>
      <c r="U219" s="123">
        <v>1443342</v>
      </c>
      <c r="V219" s="123">
        <v>1896621</v>
      </c>
      <c r="W219" s="267"/>
      <c r="X219" s="267"/>
      <c r="Y219" s="267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  <c r="AJ219" s="295"/>
      <c r="AK219" s="295"/>
      <c r="AL219" s="295"/>
      <c r="AM219" s="295"/>
      <c r="AN219" s="295"/>
      <c r="AO219" s="295"/>
      <c r="AP219" s="295"/>
      <c r="AQ219" s="295"/>
      <c r="AR219" s="295"/>
      <c r="AS219" s="295"/>
      <c r="AT219" s="295"/>
      <c r="AU219" s="295"/>
      <c r="AV219" s="295"/>
      <c r="AW219" s="295"/>
      <c r="AX219" s="295"/>
      <c r="AY219" s="295"/>
      <c r="AZ219" s="295"/>
      <c r="BA219" s="295"/>
      <c r="BB219" s="57"/>
      <c r="BC219" s="123"/>
      <c r="BD219" s="123"/>
      <c r="BE219" s="123"/>
      <c r="BF219" s="123"/>
      <c r="BG219" s="123"/>
      <c r="BH219" s="123"/>
      <c r="BI219" s="123"/>
    </row>
    <row r="220" spans="1:61">
      <c r="A220" s="123"/>
      <c r="B220" s="265" t="s">
        <v>579</v>
      </c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123">
        <v>265884</v>
      </c>
      <c r="U220" s="123">
        <v>306032</v>
      </c>
      <c r="V220" s="123">
        <v>569418</v>
      </c>
      <c r="W220" s="123">
        <v>606427</v>
      </c>
      <c r="X220" s="123">
        <v>712364</v>
      </c>
      <c r="Y220" s="123">
        <v>935923</v>
      </c>
      <c r="Z220" s="123">
        <v>1885702</v>
      </c>
      <c r="AA220" s="123">
        <v>2483300</v>
      </c>
      <c r="AB220" s="123">
        <v>3819186</v>
      </c>
      <c r="AC220" s="123">
        <v>6013301</v>
      </c>
      <c r="AD220" s="123">
        <v>8545808</v>
      </c>
      <c r="AE220" s="123">
        <v>10224502</v>
      </c>
      <c r="AF220" s="123">
        <v>7751698</v>
      </c>
      <c r="AG220" s="123">
        <v>7239990</v>
      </c>
      <c r="AH220" s="123">
        <v>6016295</v>
      </c>
      <c r="AI220" s="123">
        <v>4996425</v>
      </c>
      <c r="AJ220" s="123">
        <v>4055083</v>
      </c>
      <c r="AK220" s="123">
        <v>4202480</v>
      </c>
      <c r="AL220" s="123">
        <v>3814579</v>
      </c>
      <c r="AM220" s="123">
        <v>4160213</v>
      </c>
      <c r="AN220" s="123">
        <v>3219362</v>
      </c>
      <c r="AO220" s="123">
        <v>3551982</v>
      </c>
      <c r="AP220" s="123">
        <v>3565258</v>
      </c>
      <c r="AQ220" s="123">
        <v>3656195</v>
      </c>
      <c r="AR220" s="123">
        <v>3988963</v>
      </c>
      <c r="AS220" s="123">
        <v>4309969</v>
      </c>
      <c r="AT220" s="123">
        <v>4896836</v>
      </c>
      <c r="AU220" s="123">
        <v>5338740</v>
      </c>
      <c r="AV220" s="123">
        <v>5079002</v>
      </c>
      <c r="AW220" s="123">
        <v>5200699</v>
      </c>
      <c r="AX220" s="123">
        <v>5101779</v>
      </c>
      <c r="AY220" s="123">
        <v>4024997</v>
      </c>
      <c r="AZ220" s="123">
        <v>3149284</v>
      </c>
      <c r="BA220" s="123">
        <v>3857645</v>
      </c>
      <c r="BB220" s="57"/>
      <c r="BC220" s="123"/>
      <c r="BD220" s="123"/>
      <c r="BE220" s="123"/>
      <c r="BF220" s="123"/>
      <c r="BG220" s="123"/>
      <c r="BH220" s="123"/>
      <c r="BI220" s="123"/>
    </row>
    <row r="221" spans="1:61">
      <c r="A221" s="123"/>
      <c r="B221" s="260" t="s">
        <v>181</v>
      </c>
      <c r="C221" s="260" t="s">
        <v>141</v>
      </c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123">
        <v>130786</v>
      </c>
      <c r="U221" s="123">
        <v>40910</v>
      </c>
      <c r="V221" s="123">
        <v>437300</v>
      </c>
      <c r="W221" s="123">
        <v>446339</v>
      </c>
      <c r="X221" s="123">
        <v>483362</v>
      </c>
      <c r="Y221" s="123">
        <v>513327</v>
      </c>
      <c r="Z221" s="123">
        <v>637552</v>
      </c>
      <c r="AA221" s="123">
        <v>665364</v>
      </c>
      <c r="AB221" s="123">
        <v>697333</v>
      </c>
      <c r="AC221" s="123">
        <v>733188</v>
      </c>
      <c r="AD221" s="123">
        <v>789801</v>
      </c>
      <c r="AE221" s="123">
        <v>848102</v>
      </c>
      <c r="AF221" s="123">
        <v>835249</v>
      </c>
      <c r="AG221" s="123">
        <v>818521</v>
      </c>
      <c r="AH221" s="123">
        <v>677522</v>
      </c>
      <c r="AI221" s="123">
        <v>381457</v>
      </c>
      <c r="AJ221" s="123">
        <v>2699</v>
      </c>
      <c r="AK221" s="123">
        <v>706</v>
      </c>
      <c r="AL221" s="123">
        <v>707</v>
      </c>
      <c r="AM221" s="123">
        <v>709</v>
      </c>
      <c r="AN221" s="123">
        <v>4625</v>
      </c>
      <c r="AO221" s="123">
        <v>204627</v>
      </c>
      <c r="AP221" s="123">
        <v>204682</v>
      </c>
      <c r="AQ221" s="123">
        <v>424709</v>
      </c>
      <c r="AR221" s="123">
        <v>524772</v>
      </c>
      <c r="AS221" s="123">
        <v>924901</v>
      </c>
      <c r="AT221" s="123">
        <v>1525999</v>
      </c>
      <c r="AU221" s="123">
        <v>1928366</v>
      </c>
      <c r="AV221" s="123">
        <v>2032857</v>
      </c>
      <c r="AW221" s="123">
        <v>2135931</v>
      </c>
      <c r="AX221" s="123">
        <v>2537387</v>
      </c>
      <c r="AY221" s="123">
        <v>1612166</v>
      </c>
      <c r="AZ221" s="123">
        <v>1112589</v>
      </c>
      <c r="BA221" s="123">
        <v>1222935</v>
      </c>
      <c r="BB221" s="57"/>
      <c r="BC221" s="123"/>
      <c r="BD221" s="123"/>
      <c r="BE221" s="123"/>
      <c r="BF221" s="123"/>
      <c r="BG221" s="123"/>
      <c r="BH221" s="123"/>
      <c r="BI221" s="123"/>
    </row>
    <row r="222" spans="1:61">
      <c r="A222" s="123"/>
      <c r="B222" s="257" t="s">
        <v>580</v>
      </c>
      <c r="C222" s="123"/>
      <c r="D222" s="123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95"/>
      <c r="AA222" s="295"/>
      <c r="AB222" s="295"/>
      <c r="AC222" s="295"/>
      <c r="AD222" s="123">
        <v>7327782</v>
      </c>
      <c r="AE222" s="123">
        <v>6839229</v>
      </c>
      <c r="AF222" s="123">
        <v>25703353</v>
      </c>
      <c r="AG222" s="123">
        <v>24265108</v>
      </c>
      <c r="AH222" s="123">
        <v>26621002</v>
      </c>
      <c r="AI222" s="123">
        <v>26674508</v>
      </c>
      <c r="AJ222" s="123">
        <v>29195460</v>
      </c>
      <c r="AK222" s="123">
        <v>3055979</v>
      </c>
      <c r="AL222" s="123">
        <v>32145014</v>
      </c>
      <c r="AM222" s="123">
        <v>29382961</v>
      </c>
      <c r="AN222" s="123">
        <v>28125931</v>
      </c>
      <c r="AO222" s="123">
        <v>26717887</v>
      </c>
      <c r="AP222" s="123">
        <v>26312253</v>
      </c>
      <c r="AQ222" s="123">
        <v>26879495</v>
      </c>
      <c r="AR222" s="123">
        <v>27300226</v>
      </c>
      <c r="AS222" s="123">
        <v>29055515</v>
      </c>
      <c r="AT222" s="123">
        <v>30181328</v>
      </c>
      <c r="AU222" s="123">
        <v>29688355</v>
      </c>
      <c r="AV222" s="295"/>
      <c r="AW222" s="295"/>
      <c r="AX222" s="123">
        <v>31261224</v>
      </c>
      <c r="AY222" s="123">
        <v>33183456</v>
      </c>
      <c r="AZ222" s="123">
        <v>32840430</v>
      </c>
      <c r="BA222" s="123">
        <v>30650415</v>
      </c>
      <c r="BB222" s="57"/>
      <c r="BC222" s="123"/>
      <c r="BD222" s="123"/>
      <c r="BE222" s="123"/>
      <c r="BF222" s="123"/>
      <c r="BG222" s="123"/>
      <c r="BH222" s="123"/>
      <c r="BI222" s="123"/>
    </row>
    <row r="223" spans="1:61">
      <c r="A223" s="123"/>
      <c r="B223" s="123" t="s">
        <v>182</v>
      </c>
      <c r="C223" s="123"/>
      <c r="D223" s="123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96"/>
      <c r="AA223" s="296"/>
      <c r="AB223" s="296"/>
      <c r="AC223" s="296"/>
      <c r="AD223" s="268">
        <f t="shared" ref="AD223:AK223" si="29">(AD216+AD218)/AD204</f>
        <v>0.9728154369953359</v>
      </c>
      <c r="AE223" s="268">
        <f t="shared" si="29"/>
        <v>0.94694735907456973</v>
      </c>
      <c r="AF223" s="268">
        <f t="shared" si="29"/>
        <v>1.8021491086903532</v>
      </c>
      <c r="AG223" s="268">
        <f t="shared" si="29"/>
        <v>1.7060764128155967</v>
      </c>
      <c r="AH223" s="268">
        <f t="shared" si="29"/>
        <v>1.7533603618883085</v>
      </c>
      <c r="AI223" s="268">
        <f t="shared" si="29"/>
        <v>1.6462335784331561</v>
      </c>
      <c r="AJ223" s="261">
        <f t="shared" si="29"/>
        <v>1.7029428369068855</v>
      </c>
      <c r="AK223" s="261">
        <f t="shared" si="29"/>
        <v>1.7277605254524544</v>
      </c>
      <c r="AL223" s="261">
        <v>1.7490000000000001</v>
      </c>
      <c r="AM223" s="261">
        <v>1.6339999999999999</v>
      </c>
      <c r="AN223" s="261">
        <v>1.5149999999999999</v>
      </c>
      <c r="AO223" s="261">
        <v>1.494</v>
      </c>
      <c r="AP223" s="261">
        <v>1.5149999999999999</v>
      </c>
      <c r="AQ223" s="261">
        <v>1.6339999999999999</v>
      </c>
      <c r="AR223" s="261">
        <v>1.62</v>
      </c>
      <c r="AS223" s="261">
        <v>1.7170000000000001</v>
      </c>
      <c r="AT223" s="261">
        <v>1.74</v>
      </c>
      <c r="AU223" s="296"/>
      <c r="AV223" s="296"/>
      <c r="AW223" s="296"/>
      <c r="AX223" s="296"/>
      <c r="AY223" s="296"/>
      <c r="AZ223" s="296"/>
      <c r="BA223" s="296"/>
      <c r="BB223" s="57"/>
      <c r="BC223" s="123"/>
      <c r="BD223" s="123"/>
      <c r="BE223" s="123"/>
      <c r="BF223" s="123"/>
      <c r="BG223" s="123"/>
      <c r="BH223" s="123"/>
      <c r="BI223" s="123"/>
    </row>
    <row r="224" spans="1:61">
      <c r="A224" s="123" t="s">
        <v>183</v>
      </c>
      <c r="B224" s="123" t="s">
        <v>184</v>
      </c>
      <c r="C224" s="123"/>
      <c r="D224" s="123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61" t="s">
        <v>587</v>
      </c>
      <c r="AV224" s="261" t="s">
        <v>587</v>
      </c>
      <c r="AW224" s="261" t="s">
        <v>587</v>
      </c>
      <c r="AX224" s="261" t="s">
        <v>587</v>
      </c>
      <c r="AY224" s="261" t="s">
        <v>587</v>
      </c>
      <c r="AZ224" s="261" t="s">
        <v>587</v>
      </c>
      <c r="BA224" s="261" t="s">
        <v>587</v>
      </c>
      <c r="BB224" s="57"/>
      <c r="BC224" s="123"/>
      <c r="BD224" s="123"/>
      <c r="BE224" s="123"/>
      <c r="BF224" s="123"/>
      <c r="BG224" s="123"/>
      <c r="BH224" s="123"/>
      <c r="BI224" s="123"/>
    </row>
    <row r="225" spans="1:61">
      <c r="A225" s="123"/>
      <c r="B225" s="123" t="s">
        <v>185</v>
      </c>
      <c r="C225" s="123"/>
      <c r="D225" s="123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61" t="s">
        <v>587</v>
      </c>
      <c r="AV225" s="261" t="s">
        <v>587</v>
      </c>
      <c r="AW225" s="261" t="s">
        <v>587</v>
      </c>
      <c r="AX225" s="261" t="s">
        <v>587</v>
      </c>
      <c r="AY225" s="261" t="s">
        <v>587</v>
      </c>
      <c r="AZ225" s="261" t="s">
        <v>587</v>
      </c>
      <c r="BA225" s="261" t="s">
        <v>587</v>
      </c>
      <c r="BB225" s="57"/>
      <c r="BC225" s="123"/>
      <c r="BD225" s="123"/>
      <c r="BE225" s="123"/>
      <c r="BF225" s="123"/>
      <c r="BG225" s="123"/>
      <c r="BH225" s="123"/>
      <c r="BI225" s="123"/>
    </row>
    <row r="226" spans="1:61">
      <c r="A226" s="123"/>
      <c r="B226" s="123" t="s">
        <v>173</v>
      </c>
      <c r="C226" s="123"/>
      <c r="D226" s="123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61">
        <v>7.3999999999999996E-2</v>
      </c>
      <c r="AV226" s="261">
        <v>7.0000000000000007E-2</v>
      </c>
      <c r="AW226" s="261">
        <v>6.4000000000000001E-2</v>
      </c>
      <c r="AX226" s="261">
        <v>5.8999999999999997E-2</v>
      </c>
      <c r="AY226" s="261">
        <v>5.7000000000000002E-2</v>
      </c>
      <c r="AZ226" s="261">
        <v>5.0999999999999997E-2</v>
      </c>
      <c r="BA226" s="261">
        <v>4.1000000000000002E-2</v>
      </c>
      <c r="BB226" s="57"/>
      <c r="BC226" s="123"/>
      <c r="BD226" s="123"/>
      <c r="BE226" s="123"/>
      <c r="BF226" s="123"/>
      <c r="BG226" s="123"/>
      <c r="BH226" s="123"/>
      <c r="BI226" s="123"/>
    </row>
    <row r="227" spans="1:61">
      <c r="A227" s="123"/>
      <c r="B227" s="123" t="s">
        <v>186</v>
      </c>
      <c r="C227" s="123"/>
      <c r="D227" s="123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61">
        <v>0.57399999999999995</v>
      </c>
      <c r="AV227" s="261">
        <v>0.55600000000000005</v>
      </c>
      <c r="AW227" s="261">
        <v>0.48799999999999999</v>
      </c>
      <c r="AX227" s="261">
        <v>0.433</v>
      </c>
      <c r="AY227" s="261">
        <v>0.57199999999999995</v>
      </c>
      <c r="AZ227" s="261">
        <v>0.53500000000000003</v>
      </c>
      <c r="BA227" s="261">
        <v>0.48</v>
      </c>
      <c r="BB227" s="57"/>
      <c r="BC227" s="123"/>
      <c r="BD227" s="123"/>
      <c r="BE227" s="123"/>
      <c r="BF227" s="123"/>
      <c r="BG227" s="123"/>
      <c r="BH227" s="123"/>
      <c r="BI227" s="123"/>
    </row>
    <row r="228" spans="1:61">
      <c r="A228" s="123"/>
      <c r="B228" s="123" t="s">
        <v>187</v>
      </c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>
        <v>1167131</v>
      </c>
      <c r="AD228" s="123">
        <v>1250224</v>
      </c>
      <c r="AE228" s="123">
        <v>1689421</v>
      </c>
      <c r="AF228" s="123">
        <v>164333</v>
      </c>
      <c r="AG228" s="123">
        <v>136147</v>
      </c>
      <c r="AH228" s="123">
        <v>137436</v>
      </c>
      <c r="AI228" s="123">
        <v>138100</v>
      </c>
      <c r="AJ228" s="123">
        <v>88367</v>
      </c>
      <c r="AK228" s="123">
        <v>78413</v>
      </c>
      <c r="AL228" s="123">
        <v>3058</v>
      </c>
      <c r="AM228" s="123">
        <v>3063</v>
      </c>
      <c r="AN228" s="123">
        <v>65</v>
      </c>
      <c r="AO228" s="123">
        <v>65</v>
      </c>
      <c r="AP228" s="123">
        <v>65</v>
      </c>
      <c r="AQ228" s="123">
        <v>65</v>
      </c>
      <c r="AR228" s="123">
        <v>65</v>
      </c>
      <c r="AS228" s="123">
        <v>65</v>
      </c>
      <c r="AT228" s="123">
        <v>65</v>
      </c>
      <c r="AU228" s="123">
        <v>65</v>
      </c>
      <c r="AV228" s="123">
        <v>65</v>
      </c>
      <c r="AW228" s="123">
        <v>65</v>
      </c>
      <c r="AX228" s="123">
        <v>65</v>
      </c>
      <c r="AY228" s="123">
        <v>65</v>
      </c>
      <c r="AZ228" s="295"/>
      <c r="BA228" s="295"/>
      <c r="BB228" s="57"/>
      <c r="BC228" s="123"/>
      <c r="BD228" s="123"/>
      <c r="BE228" s="123"/>
      <c r="BF228" s="123"/>
      <c r="BG228" s="123"/>
      <c r="BH228" s="123"/>
      <c r="BI228" s="123"/>
    </row>
    <row r="229" spans="1:61">
      <c r="A229" s="123"/>
      <c r="B229" s="123" t="s">
        <v>188</v>
      </c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>
        <v>58652</v>
      </c>
      <c r="AD229" s="123">
        <v>53879</v>
      </c>
      <c r="AE229" s="123">
        <v>101012</v>
      </c>
      <c r="AF229" s="123">
        <v>3315554</v>
      </c>
      <c r="AG229" s="123">
        <v>1686048</v>
      </c>
      <c r="AH229" s="123">
        <v>2176602</v>
      </c>
      <c r="AI229" s="123">
        <v>1512700</v>
      </c>
      <c r="AJ229" s="123">
        <v>1299630</v>
      </c>
      <c r="AK229" s="123">
        <v>137947</v>
      </c>
      <c r="AL229" s="123">
        <v>724030</v>
      </c>
      <c r="AM229" s="123">
        <v>817238</v>
      </c>
      <c r="AN229" s="123">
        <v>653493</v>
      </c>
      <c r="AO229" s="123">
        <v>88653</v>
      </c>
      <c r="AP229" s="123">
        <v>60927</v>
      </c>
      <c r="AQ229" s="123">
        <v>175142</v>
      </c>
      <c r="AR229" s="123">
        <v>51136</v>
      </c>
      <c r="AS229" s="123">
        <v>641800</v>
      </c>
      <c r="AT229" s="123">
        <v>942600</v>
      </c>
      <c r="AU229" s="123">
        <v>838150</v>
      </c>
      <c r="AV229" s="123">
        <v>1287257</v>
      </c>
      <c r="AW229" s="123">
        <v>1098027</v>
      </c>
      <c r="AX229" s="123">
        <v>2144533</v>
      </c>
      <c r="AY229" s="123">
        <v>2386017</v>
      </c>
      <c r="AZ229" s="123">
        <v>1499830</v>
      </c>
      <c r="BA229" s="123">
        <v>1264857</v>
      </c>
      <c r="BB229" s="57"/>
      <c r="BC229" s="123"/>
      <c r="BD229" s="123"/>
      <c r="BE229" s="123"/>
      <c r="BF229" s="123"/>
      <c r="BG229" s="123"/>
      <c r="BH229" s="123"/>
      <c r="BI229" s="123"/>
    </row>
    <row r="230" spans="1:61">
      <c r="A230" s="123"/>
      <c r="B230" s="123" t="s">
        <v>189</v>
      </c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>
        <v>1076936</v>
      </c>
      <c r="AD230" s="123">
        <v>1214845</v>
      </c>
      <c r="AE230" s="123">
        <v>1056736</v>
      </c>
      <c r="AF230" s="123">
        <v>868600</v>
      </c>
      <c r="AG230" s="123">
        <v>618600</v>
      </c>
      <c r="AH230" s="123">
        <v>438600</v>
      </c>
      <c r="AI230" s="123">
        <v>358600</v>
      </c>
      <c r="AJ230" s="123">
        <v>300350</v>
      </c>
      <c r="AK230" s="123">
        <v>173225</v>
      </c>
      <c r="AL230" s="123">
        <v>100000</v>
      </c>
      <c r="AM230" s="123">
        <v>20000</v>
      </c>
      <c r="AN230" s="123">
        <v>0</v>
      </c>
      <c r="AO230" s="123">
        <v>0</v>
      </c>
      <c r="AP230" s="123">
        <v>30000</v>
      </c>
      <c r="AQ230" s="123">
        <v>30000</v>
      </c>
      <c r="AR230" s="123">
        <v>30000</v>
      </c>
      <c r="AS230" s="123">
        <v>20000</v>
      </c>
      <c r="AT230" s="123">
        <v>50000</v>
      </c>
      <c r="AU230" s="123">
        <v>20000</v>
      </c>
      <c r="AV230" s="123">
        <v>15000</v>
      </c>
      <c r="AW230" s="123">
        <v>40000</v>
      </c>
      <c r="AX230" s="123">
        <v>10000</v>
      </c>
      <c r="AY230" s="123">
        <v>10000</v>
      </c>
      <c r="AZ230" s="123">
        <v>30000</v>
      </c>
      <c r="BA230" s="123">
        <v>20000</v>
      </c>
      <c r="BB230" s="57"/>
      <c r="BC230" s="123"/>
      <c r="BD230" s="123"/>
      <c r="BE230" s="123"/>
      <c r="BF230" s="123"/>
      <c r="BG230" s="123"/>
      <c r="BH230" s="123"/>
      <c r="BI230" s="123"/>
    </row>
    <row r="231" spans="1:61">
      <c r="A231" s="57" t="s">
        <v>190</v>
      </c>
      <c r="B231" s="253" t="s">
        <v>191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123">
        <v>8199775</v>
      </c>
      <c r="U231" s="123">
        <v>8834175</v>
      </c>
      <c r="V231" s="123">
        <v>9618838</v>
      </c>
      <c r="W231" s="123">
        <v>10629476</v>
      </c>
      <c r="X231" s="123">
        <v>11096303</v>
      </c>
      <c r="Y231" s="123">
        <v>12096519</v>
      </c>
      <c r="Z231" s="123">
        <v>13083381</v>
      </c>
      <c r="AA231" s="123">
        <v>14266488</v>
      </c>
      <c r="AB231" s="123">
        <v>15468625</v>
      </c>
      <c r="AC231" s="123">
        <v>15886140</v>
      </c>
      <c r="AD231" s="123">
        <v>16789477</v>
      </c>
      <c r="AE231" s="123">
        <v>17584834</v>
      </c>
      <c r="AF231" s="123">
        <v>18521460</v>
      </c>
      <c r="AG231" s="123">
        <v>18365194</v>
      </c>
      <c r="AH231" s="123">
        <v>16993226</v>
      </c>
      <c r="AI231" s="123">
        <v>17619120</v>
      </c>
      <c r="AJ231" s="123">
        <v>17809646</v>
      </c>
      <c r="AK231" s="123">
        <v>18666069</v>
      </c>
      <c r="AL231" s="123">
        <v>18258415</v>
      </c>
      <c r="AM231" s="123">
        <v>17661596</v>
      </c>
      <c r="AN231" s="123">
        <v>17477607</v>
      </c>
      <c r="AO231" s="123">
        <v>17830988</v>
      </c>
      <c r="AP231" s="123">
        <v>17904894</v>
      </c>
      <c r="AQ231" s="123">
        <v>17599795</v>
      </c>
      <c r="AR231" s="123">
        <v>17338358</v>
      </c>
      <c r="AS231" s="123">
        <v>17936049</v>
      </c>
      <c r="AT231" s="123">
        <v>19565519</v>
      </c>
      <c r="AU231" s="123">
        <v>20071413</v>
      </c>
      <c r="AV231" s="23">
        <v>19905495</v>
      </c>
      <c r="AW231" s="23">
        <v>19940655</v>
      </c>
      <c r="AX231" s="23">
        <v>19533595</v>
      </c>
      <c r="AY231" s="23">
        <v>19921068</v>
      </c>
      <c r="AZ231" s="123">
        <v>19885409</v>
      </c>
      <c r="BA231" s="123">
        <v>19997967</v>
      </c>
      <c r="BB231" s="57"/>
      <c r="BC231" s="57"/>
      <c r="BD231" s="122"/>
      <c r="BE231" s="122"/>
      <c r="BF231" s="123"/>
      <c r="BG231" s="123"/>
      <c r="BH231" s="123"/>
      <c r="BI231" s="123"/>
    </row>
    <row r="232" spans="1:61">
      <c r="A232" s="57" t="s">
        <v>192</v>
      </c>
      <c r="B232" s="256" t="s">
        <v>53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123">
        <v>109488</v>
      </c>
      <c r="U232" s="123">
        <v>108649</v>
      </c>
      <c r="V232" s="123">
        <v>110641</v>
      </c>
      <c r="W232" s="123">
        <v>120382</v>
      </c>
      <c r="X232" s="123">
        <v>114468</v>
      </c>
      <c r="Y232" s="123">
        <v>108892</v>
      </c>
      <c r="Z232" s="123">
        <v>116586</v>
      </c>
      <c r="AA232" s="123">
        <v>121938</v>
      </c>
      <c r="AB232" s="123">
        <v>131025</v>
      </c>
      <c r="AC232" s="123">
        <v>348929</v>
      </c>
      <c r="AD232" s="123">
        <v>415292</v>
      </c>
      <c r="AE232" s="123">
        <v>457247</v>
      </c>
      <c r="AF232" s="123">
        <v>527644</v>
      </c>
      <c r="AG232" s="123">
        <v>574222</v>
      </c>
      <c r="AH232" s="123">
        <v>577045</v>
      </c>
      <c r="AI232" s="123">
        <v>587845</v>
      </c>
      <c r="AJ232" s="123">
        <v>613862</v>
      </c>
      <c r="AK232" s="123">
        <v>336430</v>
      </c>
      <c r="AL232" s="123">
        <v>188350</v>
      </c>
      <c r="AM232" s="123">
        <v>189474</v>
      </c>
      <c r="AN232" s="123">
        <v>192164</v>
      </c>
      <c r="AO232" s="123">
        <v>196865</v>
      </c>
      <c r="AP232" s="123">
        <v>198704</v>
      </c>
      <c r="AQ232" s="123">
        <v>209165</v>
      </c>
      <c r="AR232" s="123">
        <v>408802</v>
      </c>
      <c r="AS232" s="123">
        <v>611519</v>
      </c>
      <c r="AT232" s="123">
        <v>715928</v>
      </c>
      <c r="AU232" s="123">
        <v>213286</v>
      </c>
      <c r="AV232" s="23">
        <v>205517</v>
      </c>
      <c r="AW232" s="23">
        <v>189320</v>
      </c>
      <c r="AX232" s="23">
        <v>179132</v>
      </c>
      <c r="AY232" s="23">
        <v>183772</v>
      </c>
      <c r="AZ232" s="177">
        <v>177002</v>
      </c>
      <c r="BA232" s="368">
        <v>163926</v>
      </c>
      <c r="BB232" s="57"/>
      <c r="BC232" s="57"/>
      <c r="BD232" s="122"/>
      <c r="BE232" s="122"/>
      <c r="BF232" s="123"/>
      <c r="BG232" s="123"/>
      <c r="BH232" s="123"/>
      <c r="BI232" s="123"/>
    </row>
    <row r="233" spans="1:61">
      <c r="A233" s="57"/>
      <c r="B233" s="256" t="s">
        <v>58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266"/>
      <c r="U233" s="266"/>
      <c r="V233" s="266"/>
      <c r="W233" s="266"/>
      <c r="X233" s="266"/>
      <c r="Y233" s="266"/>
      <c r="Z233" s="295"/>
      <c r="AA233" s="295"/>
      <c r="AB233" s="123">
        <v>614006</v>
      </c>
      <c r="AC233" s="123">
        <v>1036080</v>
      </c>
      <c r="AD233" s="123">
        <v>1470168</v>
      </c>
      <c r="AE233" s="123">
        <v>1051409</v>
      </c>
      <c r="AF233" s="123">
        <v>460258</v>
      </c>
      <c r="AG233" s="123">
        <v>624620</v>
      </c>
      <c r="AH233" s="123">
        <v>733537</v>
      </c>
      <c r="AI233" s="123">
        <v>760079</v>
      </c>
      <c r="AJ233" s="123">
        <v>377979</v>
      </c>
      <c r="AK233" s="123">
        <v>345024</v>
      </c>
      <c r="AL233" s="123">
        <v>305077</v>
      </c>
      <c r="AM233" s="123">
        <v>292477</v>
      </c>
      <c r="AN233" s="123">
        <v>740249</v>
      </c>
      <c r="AO233" s="123">
        <v>740384</v>
      </c>
      <c r="AP233" s="123">
        <v>282573</v>
      </c>
      <c r="AQ233" s="123">
        <v>218362</v>
      </c>
      <c r="AR233" s="123">
        <v>184080</v>
      </c>
      <c r="AS233" s="123">
        <v>169461</v>
      </c>
      <c r="AT233" s="123">
        <v>183650</v>
      </c>
      <c r="AU233" s="123">
        <v>253441</v>
      </c>
      <c r="AV233" s="23">
        <v>204884</v>
      </c>
      <c r="AW233" s="23">
        <v>159617</v>
      </c>
      <c r="AX233" s="23">
        <v>157248</v>
      </c>
      <c r="AY233" s="23">
        <v>144445</v>
      </c>
      <c r="AZ233" s="177">
        <v>138446</v>
      </c>
      <c r="BA233" s="178">
        <v>178045</v>
      </c>
      <c r="BB233" s="57"/>
      <c r="BC233" s="57"/>
      <c r="BD233" s="122"/>
      <c r="BE233" s="122"/>
      <c r="BF233" s="123"/>
      <c r="BG233" s="123"/>
      <c r="BH233" s="123"/>
      <c r="BI233" s="123"/>
    </row>
    <row r="234" spans="1:61">
      <c r="A234" s="57"/>
      <c r="B234" s="256" t="s">
        <v>59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266"/>
      <c r="U234" s="266"/>
      <c r="V234" s="266"/>
      <c r="W234" s="266"/>
      <c r="X234" s="266"/>
      <c r="Y234" s="266"/>
      <c r="Z234" s="295"/>
      <c r="AA234" s="295"/>
      <c r="AB234" s="295"/>
      <c r="AC234" s="295"/>
      <c r="AD234" s="295"/>
      <c r="AE234" s="295"/>
      <c r="AF234" s="295"/>
      <c r="AG234" s="295"/>
      <c r="AH234" s="295"/>
      <c r="AI234" s="295"/>
      <c r="AJ234" s="295"/>
      <c r="AK234" s="295"/>
      <c r="AL234" s="295"/>
      <c r="AM234" s="295"/>
      <c r="AN234" s="295"/>
      <c r="AO234" s="295"/>
      <c r="AP234" s="295"/>
      <c r="AQ234" s="295"/>
      <c r="AR234" s="123">
        <v>48195</v>
      </c>
      <c r="AS234" s="123">
        <v>80051</v>
      </c>
      <c r="AT234" s="123">
        <v>108884</v>
      </c>
      <c r="AU234" s="123">
        <v>124920</v>
      </c>
      <c r="AV234" s="23">
        <v>59711</v>
      </c>
      <c r="AW234" s="23">
        <v>48326</v>
      </c>
      <c r="AX234" s="23">
        <v>59139</v>
      </c>
      <c r="AY234" s="23">
        <v>64262</v>
      </c>
      <c r="AZ234" s="177">
        <v>70063</v>
      </c>
      <c r="BA234" s="178">
        <v>121660</v>
      </c>
      <c r="BB234" s="57"/>
      <c r="BC234" s="57"/>
      <c r="BD234" s="122"/>
      <c r="BE234" s="122"/>
      <c r="BF234" s="123"/>
      <c r="BG234" s="123"/>
      <c r="BH234" s="123"/>
      <c r="BI234" s="123"/>
    </row>
    <row r="235" spans="1:61">
      <c r="A235" s="57"/>
      <c r="B235" s="256" t="s">
        <v>193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266"/>
      <c r="U235" s="266"/>
      <c r="V235" s="266"/>
      <c r="W235" s="266"/>
      <c r="X235" s="266"/>
      <c r="Y235" s="266"/>
      <c r="Z235" s="295"/>
      <c r="AA235" s="295"/>
      <c r="AB235" s="295"/>
      <c r="AC235" s="295"/>
      <c r="AD235" s="295"/>
      <c r="AE235" s="295"/>
      <c r="AF235" s="295"/>
      <c r="AG235" s="295"/>
      <c r="AH235" s="295"/>
      <c r="AI235" s="295"/>
      <c r="AJ235" s="295"/>
      <c r="AK235" s="295"/>
      <c r="AL235" s="295"/>
      <c r="AM235" s="295"/>
      <c r="AN235" s="295"/>
      <c r="AO235" s="295"/>
      <c r="AP235" s="295"/>
      <c r="AQ235" s="295"/>
      <c r="AR235" s="123">
        <v>50069</v>
      </c>
      <c r="AS235" s="123">
        <v>117112</v>
      </c>
      <c r="AT235" s="123">
        <v>97407</v>
      </c>
      <c r="AU235" s="123">
        <v>86500</v>
      </c>
      <c r="AV235" s="23">
        <v>20935</v>
      </c>
      <c r="AW235" s="23">
        <v>20483</v>
      </c>
      <c r="AX235" s="23">
        <v>18072</v>
      </c>
      <c r="AY235" s="123">
        <v>14233</v>
      </c>
      <c r="AZ235" s="177">
        <v>18030</v>
      </c>
      <c r="BA235" s="178">
        <v>158993</v>
      </c>
      <c r="BB235" s="57"/>
      <c r="BC235" s="57"/>
      <c r="BD235" s="122"/>
      <c r="BE235" s="122"/>
      <c r="BF235" s="123"/>
      <c r="BG235" s="123"/>
      <c r="BH235" s="123"/>
      <c r="BI235" s="123"/>
    </row>
    <row r="236" spans="1:61">
      <c r="A236" s="57"/>
      <c r="B236" s="256" t="s">
        <v>61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266"/>
      <c r="U236" s="266"/>
      <c r="V236" s="266"/>
      <c r="W236" s="266"/>
      <c r="X236" s="266"/>
      <c r="Y236" s="266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  <c r="AJ236" s="295"/>
      <c r="AK236" s="123">
        <v>223937</v>
      </c>
      <c r="AL236" s="123">
        <v>982091</v>
      </c>
      <c r="AM236" s="123">
        <v>913864</v>
      </c>
      <c r="AN236" s="123">
        <v>942352</v>
      </c>
      <c r="AO236" s="123">
        <v>1016007</v>
      </c>
      <c r="AP236" s="123">
        <v>891929</v>
      </c>
      <c r="AQ236" s="123">
        <v>1005529</v>
      </c>
      <c r="AR236" s="123">
        <v>1130972</v>
      </c>
      <c r="AS236" s="123">
        <v>1047112</v>
      </c>
      <c r="AT236" s="123">
        <v>1088929</v>
      </c>
      <c r="AU236" s="123">
        <v>1065005</v>
      </c>
      <c r="AV236" s="23">
        <v>1002516</v>
      </c>
      <c r="AW236" s="23">
        <v>1067646</v>
      </c>
      <c r="AX236" s="23">
        <v>1065812</v>
      </c>
      <c r="AY236" s="123">
        <v>1088319</v>
      </c>
      <c r="AZ236" s="177">
        <v>1097649</v>
      </c>
      <c r="BA236" s="178">
        <v>1088295</v>
      </c>
      <c r="BB236" s="57"/>
      <c r="BC236" s="57"/>
      <c r="BD236" s="122"/>
      <c r="BE236" s="122"/>
      <c r="BF236" s="123"/>
      <c r="BG236" s="123"/>
      <c r="BH236" s="123"/>
      <c r="BI236" s="123"/>
    </row>
    <row r="237" spans="1:61">
      <c r="A237" s="57"/>
      <c r="B237" s="255" t="s">
        <v>62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266"/>
      <c r="U237" s="266"/>
      <c r="V237" s="266"/>
      <c r="W237" s="266"/>
      <c r="X237" s="266"/>
      <c r="Y237" s="266"/>
      <c r="Z237" s="295"/>
      <c r="AA237" s="295"/>
      <c r="AB237" s="295"/>
      <c r="AC237" s="123">
        <v>0</v>
      </c>
      <c r="AD237" s="123">
        <v>0</v>
      </c>
      <c r="AE237" s="123">
        <v>0</v>
      </c>
      <c r="AF237" s="123">
        <v>0</v>
      </c>
      <c r="AG237" s="123">
        <v>0</v>
      </c>
      <c r="AH237" s="123">
        <v>0</v>
      </c>
      <c r="AI237" s="123">
        <v>0</v>
      </c>
      <c r="AJ237" s="123">
        <v>0</v>
      </c>
      <c r="AK237" s="123">
        <v>0</v>
      </c>
      <c r="AL237" s="123">
        <v>0</v>
      </c>
      <c r="AM237" s="123">
        <v>0</v>
      </c>
      <c r="AN237" s="123">
        <v>0</v>
      </c>
      <c r="AO237" s="123">
        <v>0</v>
      </c>
      <c r="AP237" s="123">
        <v>0</v>
      </c>
      <c r="AQ237" s="123">
        <v>0</v>
      </c>
      <c r="AR237" s="123">
        <v>0</v>
      </c>
      <c r="AS237" s="123">
        <v>0</v>
      </c>
      <c r="AT237" s="123">
        <v>0</v>
      </c>
      <c r="AU237" s="123">
        <v>0</v>
      </c>
      <c r="AV237" s="23">
        <v>0</v>
      </c>
      <c r="AW237" s="23">
        <v>0</v>
      </c>
      <c r="AX237" s="23">
        <v>0</v>
      </c>
      <c r="AY237" s="123">
        <v>0</v>
      </c>
      <c r="AZ237" s="123">
        <v>0</v>
      </c>
      <c r="BA237" s="123">
        <v>0</v>
      </c>
      <c r="BB237" s="57"/>
      <c r="BC237" s="57"/>
      <c r="BD237" s="122"/>
      <c r="BE237" s="122"/>
      <c r="BF237" s="123"/>
      <c r="BG237" s="123"/>
      <c r="BH237" s="123"/>
      <c r="BI237" s="123"/>
    </row>
    <row r="238" spans="1:61">
      <c r="A238" s="57"/>
      <c r="B238" s="256" t="s">
        <v>63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266"/>
      <c r="U238" s="266"/>
      <c r="V238" s="266"/>
      <c r="W238" s="266"/>
      <c r="X238" s="266"/>
      <c r="Y238" s="266"/>
      <c r="Z238" s="295"/>
      <c r="AA238" s="295"/>
      <c r="AB238" s="295"/>
      <c r="AC238" s="295"/>
      <c r="AD238" s="295"/>
      <c r="AE238" s="123">
        <v>1693</v>
      </c>
      <c r="AF238" s="123">
        <v>3038</v>
      </c>
      <c r="AG238" s="123">
        <v>3224</v>
      </c>
      <c r="AH238" s="123">
        <v>2849</v>
      </c>
      <c r="AI238" s="123">
        <v>2274</v>
      </c>
      <c r="AJ238" s="123">
        <v>2529</v>
      </c>
      <c r="AK238" s="123">
        <v>4478</v>
      </c>
      <c r="AL238" s="123">
        <v>4557</v>
      </c>
      <c r="AM238" s="123">
        <v>4022</v>
      </c>
      <c r="AN238" s="123">
        <v>1678</v>
      </c>
      <c r="AO238" s="123">
        <v>1458</v>
      </c>
      <c r="AP238" s="123">
        <v>0</v>
      </c>
      <c r="AQ238" s="123">
        <v>0</v>
      </c>
      <c r="AR238" s="123">
        <v>0</v>
      </c>
      <c r="AS238" s="123">
        <v>0</v>
      </c>
      <c r="AT238" s="123">
        <v>0</v>
      </c>
      <c r="AU238" s="123">
        <v>0</v>
      </c>
      <c r="AV238" s="23">
        <v>0</v>
      </c>
      <c r="AW238" s="23">
        <v>0</v>
      </c>
      <c r="AX238" s="23">
        <v>0</v>
      </c>
      <c r="AY238" s="123">
        <v>0</v>
      </c>
      <c r="AZ238" s="123">
        <v>0</v>
      </c>
      <c r="BA238" s="123">
        <v>0</v>
      </c>
      <c r="BB238" s="57"/>
      <c r="BC238" s="57"/>
      <c r="BD238" s="122"/>
      <c r="BE238" s="122"/>
      <c r="BF238" s="123"/>
      <c r="BG238" s="123"/>
      <c r="BH238" s="123"/>
      <c r="BI238" s="123"/>
    </row>
    <row r="239" spans="1:61">
      <c r="A239" s="57"/>
      <c r="B239" s="255" t="s">
        <v>194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123">
        <v>0</v>
      </c>
      <c r="U239" s="123">
        <v>0</v>
      </c>
      <c r="V239" s="123">
        <v>0</v>
      </c>
      <c r="W239" s="123">
        <v>0</v>
      </c>
      <c r="X239" s="123"/>
      <c r="Y239" s="123">
        <v>0</v>
      </c>
      <c r="Z239" s="123">
        <v>0</v>
      </c>
      <c r="AA239" s="123">
        <v>0</v>
      </c>
      <c r="AB239" s="123">
        <v>0</v>
      </c>
      <c r="AC239" s="295"/>
      <c r="AD239" s="295"/>
      <c r="AE239" s="295"/>
      <c r="AF239" s="295"/>
      <c r="AG239" s="295"/>
      <c r="AH239" s="295"/>
      <c r="AI239" s="295"/>
      <c r="AJ239" s="295"/>
      <c r="AK239" s="295"/>
      <c r="AL239" s="295"/>
      <c r="AM239" s="295"/>
      <c r="AN239" s="295"/>
      <c r="AO239" s="295"/>
      <c r="AP239" s="295"/>
      <c r="AQ239" s="295"/>
      <c r="AR239" s="295"/>
      <c r="AS239" s="295"/>
      <c r="AT239" s="295"/>
      <c r="AU239" s="295"/>
      <c r="AV239" s="295"/>
      <c r="AW239" s="295"/>
      <c r="AX239" s="295"/>
      <c r="AY239" s="295"/>
      <c r="AZ239" s="295"/>
      <c r="BA239" s="295"/>
      <c r="BB239" s="57"/>
      <c r="BC239" s="57"/>
      <c r="BD239" s="122"/>
      <c r="BE239" s="122"/>
      <c r="BF239" s="123"/>
      <c r="BG239" s="123"/>
      <c r="BH239" s="123"/>
      <c r="BI239" s="123"/>
    </row>
    <row r="240" spans="1:61">
      <c r="A240" s="57"/>
      <c r="B240" s="256" t="s">
        <v>64</v>
      </c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123">
        <v>145586</v>
      </c>
      <c r="U240" s="123">
        <v>154606</v>
      </c>
      <c r="V240" s="123">
        <v>164098</v>
      </c>
      <c r="W240" s="123">
        <v>177471</v>
      </c>
      <c r="X240" s="123">
        <v>185522</v>
      </c>
      <c r="Y240" s="123">
        <v>201736</v>
      </c>
      <c r="Z240" s="123">
        <v>239850</v>
      </c>
      <c r="AA240" s="123">
        <v>267651</v>
      </c>
      <c r="AB240" s="123">
        <v>346316</v>
      </c>
      <c r="AC240" s="123">
        <v>362268</v>
      </c>
      <c r="AD240" s="123">
        <v>373449</v>
      </c>
      <c r="AE240" s="123">
        <v>355610</v>
      </c>
      <c r="AF240" s="123">
        <v>293629</v>
      </c>
      <c r="AG240" s="123">
        <v>262095</v>
      </c>
      <c r="AH240" s="123">
        <v>281864</v>
      </c>
      <c r="AI240" s="123">
        <v>291555</v>
      </c>
      <c r="AJ240" s="123">
        <v>317875</v>
      </c>
      <c r="AK240" s="123">
        <v>289499</v>
      </c>
      <c r="AL240" s="123">
        <v>244703</v>
      </c>
      <c r="AM240" s="123">
        <v>212210</v>
      </c>
      <c r="AN240" s="123">
        <v>219127</v>
      </c>
      <c r="AO240" s="123">
        <v>232740</v>
      </c>
      <c r="AP240" s="123">
        <v>206878</v>
      </c>
      <c r="AQ240" s="123">
        <v>255270</v>
      </c>
      <c r="AR240" s="123">
        <v>229730</v>
      </c>
      <c r="AS240" s="123">
        <v>243890</v>
      </c>
      <c r="AT240" s="123">
        <v>252283</v>
      </c>
      <c r="AU240" s="123">
        <v>222652</v>
      </c>
      <c r="AV240" s="23">
        <v>204324</v>
      </c>
      <c r="AW240" s="23">
        <v>96832</v>
      </c>
      <c r="AX240" s="23">
        <v>106059</v>
      </c>
      <c r="AY240" s="23">
        <v>91634</v>
      </c>
      <c r="AZ240" s="177">
        <v>103567</v>
      </c>
      <c r="BA240" s="178">
        <v>101018</v>
      </c>
      <c r="BB240" s="57"/>
      <c r="BC240" s="57"/>
      <c r="BD240" s="122"/>
      <c r="BE240" s="122"/>
      <c r="BF240" s="123"/>
      <c r="BG240" s="123"/>
      <c r="BH240" s="123"/>
      <c r="BI240" s="123"/>
    </row>
    <row r="241" spans="1:61">
      <c r="A241" s="57"/>
      <c r="B241" s="269" t="s">
        <v>65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95"/>
      <c r="AD241" s="295"/>
      <c r="AE241" s="295"/>
      <c r="AF241" s="295"/>
      <c r="AG241" s="295"/>
      <c r="AH241" s="295"/>
      <c r="AI241" s="295"/>
      <c r="AJ241" s="295"/>
      <c r="AK241" s="295"/>
      <c r="AL241" s="123">
        <v>16009</v>
      </c>
      <c r="AM241" s="123">
        <v>759883</v>
      </c>
      <c r="AN241" s="123">
        <v>886472</v>
      </c>
      <c r="AO241" s="123">
        <v>866971</v>
      </c>
      <c r="AP241" s="123">
        <v>892336</v>
      </c>
      <c r="AQ241" s="123">
        <v>891726</v>
      </c>
      <c r="AR241" s="123">
        <v>880455</v>
      </c>
      <c r="AS241" s="123">
        <v>856149</v>
      </c>
      <c r="AT241" s="123">
        <v>675604</v>
      </c>
      <c r="AU241" s="123">
        <v>128094</v>
      </c>
      <c r="AV241" s="23">
        <v>211163</v>
      </c>
      <c r="AW241" s="23">
        <v>207986</v>
      </c>
      <c r="AX241" s="23">
        <v>165061</v>
      </c>
      <c r="AY241" s="23">
        <v>215702</v>
      </c>
      <c r="AZ241" s="177">
        <v>62368</v>
      </c>
      <c r="BA241" s="178">
        <v>62636</v>
      </c>
      <c r="BB241" s="57"/>
      <c r="BC241" s="57"/>
      <c r="BD241" s="122"/>
      <c r="BE241" s="122"/>
      <c r="BF241" s="123"/>
      <c r="BG241" s="123"/>
      <c r="BH241" s="123"/>
      <c r="BI241" s="123"/>
    </row>
    <row r="242" spans="1:61">
      <c r="A242" s="57"/>
      <c r="B242" s="253" t="s">
        <v>66</v>
      </c>
      <c r="C242" s="255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123">
        <v>906673</v>
      </c>
      <c r="U242" s="123">
        <v>1006879</v>
      </c>
      <c r="V242" s="123">
        <v>939180</v>
      </c>
      <c r="W242" s="123">
        <v>533692</v>
      </c>
      <c r="X242" s="123">
        <v>402852</v>
      </c>
      <c r="Y242" s="123">
        <v>165608</v>
      </c>
      <c r="Z242" s="123">
        <v>56075</v>
      </c>
      <c r="AA242" s="123">
        <v>54440</v>
      </c>
      <c r="AB242" s="123">
        <v>55938</v>
      </c>
      <c r="AC242" s="123">
        <v>62149</v>
      </c>
      <c r="AD242" s="123">
        <v>63216</v>
      </c>
      <c r="AE242" s="123">
        <v>64387</v>
      </c>
      <c r="AF242" s="123">
        <v>65909</v>
      </c>
      <c r="AG242" s="123">
        <v>61332</v>
      </c>
      <c r="AH242" s="123">
        <v>61810</v>
      </c>
      <c r="AI242" s="123">
        <v>65071</v>
      </c>
      <c r="AJ242" s="123">
        <v>70107</v>
      </c>
      <c r="AK242" s="123">
        <v>693308</v>
      </c>
      <c r="AL242" s="123">
        <v>839579</v>
      </c>
      <c r="AM242" s="123">
        <v>1779130</v>
      </c>
      <c r="AN242" s="123">
        <v>1397397</v>
      </c>
      <c r="AO242" s="123">
        <v>1241904</v>
      </c>
      <c r="AP242" s="123">
        <v>648988</v>
      </c>
      <c r="AQ242" s="123">
        <v>120007</v>
      </c>
      <c r="AR242" s="123">
        <v>107033</v>
      </c>
      <c r="AS242" s="123">
        <v>87070</v>
      </c>
      <c r="AT242" s="123">
        <v>65303</v>
      </c>
      <c r="AU242" s="123">
        <v>57730</v>
      </c>
      <c r="AV242" s="23">
        <v>58667</v>
      </c>
      <c r="AW242" s="23">
        <v>59619</v>
      </c>
      <c r="AX242" s="23">
        <v>91824</v>
      </c>
      <c r="AY242" s="23">
        <v>201187</v>
      </c>
      <c r="AZ242" s="177">
        <v>238334</v>
      </c>
      <c r="BA242" s="178">
        <v>340451</v>
      </c>
      <c r="BB242" s="57"/>
      <c r="BC242" s="57"/>
      <c r="BD242" s="122"/>
      <c r="BE242" s="122"/>
      <c r="BF242" s="123"/>
      <c r="BG242" s="123"/>
      <c r="BH242" s="123"/>
      <c r="BI242" s="123"/>
    </row>
    <row r="243" spans="1:61">
      <c r="A243" s="57"/>
      <c r="B243" s="255"/>
      <c r="C243" s="255" t="s">
        <v>195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123">
        <v>872058</v>
      </c>
      <c r="U243" s="123">
        <v>970424</v>
      </c>
      <c r="V243" s="123">
        <v>899169</v>
      </c>
      <c r="W243" s="123">
        <v>488895</v>
      </c>
      <c r="X243" s="123">
        <v>357306</v>
      </c>
      <c r="Y243" s="123">
        <v>114799</v>
      </c>
      <c r="Z243" s="123">
        <v>0</v>
      </c>
      <c r="AA243" s="123">
        <v>0</v>
      </c>
      <c r="AB243" s="123">
        <v>0</v>
      </c>
      <c r="AC243" s="123">
        <v>0</v>
      </c>
      <c r="AD243" s="123">
        <v>0</v>
      </c>
      <c r="AE243" s="123">
        <v>0</v>
      </c>
      <c r="AF243" s="123">
        <v>0</v>
      </c>
      <c r="AG243" s="123">
        <v>0</v>
      </c>
      <c r="AH243" s="123">
        <v>0</v>
      </c>
      <c r="AI243" s="123">
        <v>0</v>
      </c>
      <c r="AJ243" s="123">
        <v>0</v>
      </c>
      <c r="AK243" s="123">
        <v>618279</v>
      </c>
      <c r="AL243" s="123">
        <v>752250</v>
      </c>
      <c r="AM243" s="123">
        <v>1644100</v>
      </c>
      <c r="AN243" s="123">
        <v>125387</v>
      </c>
      <c r="AO243" s="123">
        <v>1105881</v>
      </c>
      <c r="AP243" s="123">
        <v>518898</v>
      </c>
      <c r="AQ243" s="123">
        <v>0</v>
      </c>
      <c r="AR243" s="123">
        <v>0</v>
      </c>
      <c r="AS243" s="123">
        <v>0</v>
      </c>
      <c r="AT243" s="123">
        <v>0</v>
      </c>
      <c r="AU243" s="123">
        <v>0</v>
      </c>
      <c r="AV243" s="23">
        <v>0</v>
      </c>
      <c r="AW243" s="23">
        <v>0</v>
      </c>
      <c r="AX243" s="23">
        <v>0</v>
      </c>
      <c r="AY243" s="23">
        <v>103287</v>
      </c>
      <c r="AZ243" s="123">
        <v>127804</v>
      </c>
      <c r="BA243" s="123">
        <v>230995</v>
      </c>
      <c r="BB243" s="57"/>
      <c r="BC243" s="57"/>
      <c r="BD243" s="122"/>
      <c r="BE243" s="122"/>
      <c r="BF243" s="123"/>
      <c r="BG243" s="123"/>
      <c r="BH243" s="123"/>
      <c r="BI243" s="123"/>
    </row>
    <row r="244" spans="1:61">
      <c r="A244" s="57"/>
      <c r="B244" s="255"/>
      <c r="C244" s="255" t="s">
        <v>196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123">
        <v>34615</v>
      </c>
      <c r="U244" s="123">
        <v>36455</v>
      </c>
      <c r="V244" s="123">
        <v>40011</v>
      </c>
      <c r="W244" s="123">
        <v>10897</v>
      </c>
      <c r="X244" s="123">
        <v>45546</v>
      </c>
      <c r="Y244" s="123">
        <v>50809</v>
      </c>
      <c r="Z244" s="123">
        <v>56075</v>
      </c>
      <c r="AA244" s="123">
        <v>54440</v>
      </c>
      <c r="AB244" s="123">
        <v>55938</v>
      </c>
      <c r="AC244" s="123">
        <v>62149</v>
      </c>
      <c r="AD244" s="123">
        <v>63216</v>
      </c>
      <c r="AE244" s="123">
        <v>64387</v>
      </c>
      <c r="AF244" s="123">
        <v>65909</v>
      </c>
      <c r="AG244" s="123">
        <v>61332</v>
      </c>
      <c r="AH244" s="123">
        <v>61810</v>
      </c>
      <c r="AI244" s="123">
        <v>65071</v>
      </c>
      <c r="AJ244" s="123">
        <v>70107</v>
      </c>
      <c r="AK244" s="123">
        <v>75029</v>
      </c>
      <c r="AL244" s="123">
        <v>87329</v>
      </c>
      <c r="AM244" s="123">
        <v>135030</v>
      </c>
      <c r="AN244" s="123">
        <v>143010</v>
      </c>
      <c r="AO244" s="123">
        <v>136023</v>
      </c>
      <c r="AP244" s="123">
        <v>130090</v>
      </c>
      <c r="AQ244" s="123">
        <v>120007</v>
      </c>
      <c r="AR244" s="123">
        <v>107033</v>
      </c>
      <c r="AS244" s="123">
        <v>87070</v>
      </c>
      <c r="AT244" s="123">
        <v>65303</v>
      </c>
      <c r="AU244" s="123">
        <v>57730</v>
      </c>
      <c r="AV244" s="23">
        <v>58667</v>
      </c>
      <c r="AW244" s="23">
        <v>59619</v>
      </c>
      <c r="AX244" s="23">
        <v>91824</v>
      </c>
      <c r="AY244" s="23">
        <v>97776</v>
      </c>
      <c r="AZ244" s="23">
        <v>110437</v>
      </c>
      <c r="BA244" s="23">
        <v>109417</v>
      </c>
      <c r="BB244" s="57"/>
      <c r="BC244" s="57"/>
      <c r="BD244" s="122"/>
      <c r="BE244" s="122"/>
      <c r="BF244" s="57"/>
      <c r="BG244" s="57"/>
      <c r="BH244" s="57"/>
      <c r="BI244" s="57"/>
    </row>
    <row r="245" spans="1:61">
      <c r="A245" s="57"/>
      <c r="B245" s="255"/>
      <c r="C245" s="255" t="s">
        <v>706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123"/>
      <c r="U245" s="123"/>
      <c r="V245" s="123"/>
      <c r="W245" s="123"/>
      <c r="X245" s="277"/>
      <c r="Y245" s="277"/>
      <c r="Z245" s="277"/>
      <c r="AA245" s="277"/>
      <c r="AB245" s="295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77"/>
      <c r="AU245" s="295"/>
      <c r="AV245" s="279"/>
      <c r="AW245" s="279"/>
      <c r="AX245" s="279"/>
      <c r="AY245" s="278">
        <v>124</v>
      </c>
      <c r="AZ245" s="23">
        <v>93</v>
      </c>
      <c r="BA245" s="23">
        <v>39</v>
      </c>
      <c r="BB245" s="57"/>
      <c r="BC245" s="57"/>
      <c r="BD245" s="122"/>
      <c r="BE245" s="122"/>
      <c r="BF245" s="57"/>
      <c r="BG245" s="57"/>
      <c r="BH245" s="57"/>
      <c r="BI245" s="57"/>
    </row>
    <row r="246" spans="1:61">
      <c r="A246" s="57"/>
      <c r="B246" s="256" t="s">
        <v>67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123">
        <v>11900</v>
      </c>
      <c r="U246" s="123">
        <v>9948</v>
      </c>
      <c r="V246" s="123">
        <v>11688</v>
      </c>
      <c r="W246" s="123">
        <v>10897</v>
      </c>
      <c r="X246" s="123">
        <v>14913</v>
      </c>
      <c r="Y246" s="123">
        <v>15977</v>
      </c>
      <c r="Z246" s="123">
        <v>13278</v>
      </c>
      <c r="AA246" s="123">
        <v>15460</v>
      </c>
      <c r="AB246" s="123">
        <v>13859</v>
      </c>
      <c r="AC246" s="123">
        <v>12852</v>
      </c>
      <c r="AD246" s="123">
        <v>14786</v>
      </c>
      <c r="AE246" s="123">
        <v>17376</v>
      </c>
      <c r="AF246" s="123">
        <v>16184</v>
      </c>
      <c r="AG246" s="123">
        <v>15780</v>
      </c>
      <c r="AH246" s="123">
        <v>14866</v>
      </c>
      <c r="AI246" s="123">
        <v>15067</v>
      </c>
      <c r="AJ246" s="123">
        <v>15842</v>
      </c>
      <c r="AK246" s="123">
        <v>15828</v>
      </c>
      <c r="AL246" s="123">
        <v>16009</v>
      </c>
      <c r="AM246" s="123">
        <v>15850</v>
      </c>
      <c r="AN246" s="123">
        <v>13705</v>
      </c>
      <c r="AO246" s="123">
        <v>15246</v>
      </c>
      <c r="AP246" s="123">
        <v>15807</v>
      </c>
      <c r="AQ246" s="123">
        <v>16595</v>
      </c>
      <c r="AR246" s="123">
        <v>15960</v>
      </c>
      <c r="AS246" s="123">
        <v>16194</v>
      </c>
      <c r="AT246" s="123">
        <v>16767</v>
      </c>
      <c r="AU246" s="123">
        <v>16182</v>
      </c>
      <c r="AV246" s="23">
        <v>14355</v>
      </c>
      <c r="AW246" s="23">
        <v>14187</v>
      </c>
      <c r="AX246" s="23">
        <v>13590</v>
      </c>
      <c r="AY246" s="23">
        <v>12935</v>
      </c>
      <c r="AZ246" s="177">
        <v>12543</v>
      </c>
      <c r="BA246" s="177">
        <v>12108</v>
      </c>
      <c r="BB246" s="57"/>
      <c r="BC246" s="57"/>
      <c r="BD246" s="122"/>
      <c r="BE246" s="122"/>
      <c r="BF246" s="57"/>
      <c r="BG246" s="57"/>
      <c r="BH246" s="57"/>
      <c r="BI246" s="57"/>
    </row>
    <row r="247" spans="1:61">
      <c r="A247" s="57"/>
      <c r="B247" s="57" t="s">
        <v>197</v>
      </c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>
        <v>0</v>
      </c>
      <c r="AD247" s="123">
        <v>0</v>
      </c>
      <c r="AE247" s="123">
        <v>0</v>
      </c>
      <c r="AF247" s="123">
        <v>0</v>
      </c>
      <c r="AG247" s="123">
        <v>0</v>
      </c>
      <c r="AH247" s="123">
        <v>0</v>
      </c>
      <c r="AI247" s="123">
        <v>0</v>
      </c>
      <c r="AJ247" s="123">
        <v>0</v>
      </c>
      <c r="AK247" s="123">
        <v>0</v>
      </c>
      <c r="AL247" s="123">
        <v>0</v>
      </c>
      <c r="AM247" s="123">
        <v>0</v>
      </c>
      <c r="AN247" s="123">
        <v>0</v>
      </c>
      <c r="AO247" s="123">
        <v>0</v>
      </c>
      <c r="AP247" s="123">
        <v>0</v>
      </c>
      <c r="AQ247" s="123">
        <v>0</v>
      </c>
      <c r="AR247" s="123">
        <v>0</v>
      </c>
      <c r="AS247" s="123">
        <v>0</v>
      </c>
      <c r="AT247" s="123">
        <v>0</v>
      </c>
      <c r="AU247" s="123">
        <v>0</v>
      </c>
      <c r="AV247" s="23">
        <v>0</v>
      </c>
      <c r="AW247" s="23">
        <v>0</v>
      </c>
      <c r="AX247" s="23">
        <v>0</v>
      </c>
      <c r="AY247" s="23">
        <v>0</v>
      </c>
      <c r="AZ247" s="23">
        <v>0</v>
      </c>
      <c r="BA247" s="23">
        <v>0</v>
      </c>
      <c r="BB247" s="57"/>
      <c r="BC247" s="57"/>
      <c r="BD247" s="122"/>
      <c r="BE247" s="122"/>
      <c r="BF247" s="57"/>
      <c r="BG247" s="57"/>
      <c r="BH247" s="57"/>
      <c r="BI247" s="57"/>
    </row>
    <row r="248" spans="1:61">
      <c r="A248" s="57"/>
      <c r="B248" s="57" t="s">
        <v>198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23">
        <f t="shared" ref="T248:AU248" si="30">SUM(T231:T247)-T244</f>
        <v>10245480</v>
      </c>
      <c r="U248" s="23">
        <f t="shared" si="30"/>
        <v>11084681</v>
      </c>
      <c r="V248" s="23">
        <f t="shared" si="30"/>
        <v>11743614</v>
      </c>
      <c r="W248" s="23">
        <f t="shared" si="30"/>
        <v>11960813</v>
      </c>
      <c r="X248" s="23">
        <f t="shared" si="30"/>
        <v>12171364</v>
      </c>
      <c r="Y248" s="23">
        <f t="shared" si="30"/>
        <v>12703531</v>
      </c>
      <c r="Z248" s="23">
        <f t="shared" si="30"/>
        <v>13509170</v>
      </c>
      <c r="AA248" s="23">
        <f t="shared" si="30"/>
        <v>14725977</v>
      </c>
      <c r="AB248" s="23">
        <f t="shared" si="30"/>
        <v>16629769</v>
      </c>
      <c r="AC248" s="23">
        <f t="shared" si="30"/>
        <v>17708418</v>
      </c>
      <c r="AD248" s="23">
        <f t="shared" si="30"/>
        <v>19126388</v>
      </c>
      <c r="AE248" s="23">
        <f t="shared" si="30"/>
        <v>19532556</v>
      </c>
      <c r="AF248" s="23">
        <f t="shared" si="30"/>
        <v>19888122</v>
      </c>
      <c r="AG248" s="23">
        <f t="shared" si="30"/>
        <v>19906467</v>
      </c>
      <c r="AH248" s="23">
        <f t="shared" si="30"/>
        <v>18665197</v>
      </c>
      <c r="AI248" s="23">
        <f t="shared" si="30"/>
        <v>19341011</v>
      </c>
      <c r="AJ248" s="23">
        <f t="shared" si="30"/>
        <v>19207840</v>
      </c>
      <c r="AK248" s="23">
        <f t="shared" si="30"/>
        <v>21192852</v>
      </c>
      <c r="AL248" s="23">
        <f t="shared" si="30"/>
        <v>21607040</v>
      </c>
      <c r="AM248" s="23">
        <f t="shared" si="30"/>
        <v>23472606</v>
      </c>
      <c r="AN248" s="23">
        <f t="shared" si="30"/>
        <v>21996138</v>
      </c>
      <c r="AO248" s="23">
        <f t="shared" si="30"/>
        <v>23248444</v>
      </c>
      <c r="AP248" s="23">
        <f t="shared" si="30"/>
        <v>21561007</v>
      </c>
      <c r="AQ248" s="23">
        <f t="shared" si="30"/>
        <v>20316449</v>
      </c>
      <c r="AR248" s="23">
        <f t="shared" si="30"/>
        <v>20393654</v>
      </c>
      <c r="AS248" s="23">
        <f t="shared" si="30"/>
        <v>21164607</v>
      </c>
      <c r="AT248" s="23">
        <f t="shared" si="30"/>
        <v>22770274</v>
      </c>
      <c r="AU248" s="23">
        <f t="shared" si="30"/>
        <v>22239223</v>
      </c>
      <c r="AV248" s="23">
        <f>SUM(AV231:AV247)-AV244</f>
        <v>21887567</v>
      </c>
      <c r="AW248" s="23">
        <f>SUM(AW231:AW247)-AW244</f>
        <v>21804671</v>
      </c>
      <c r="AX248" s="23">
        <v>19681608</v>
      </c>
      <c r="AY248" s="23">
        <v>21924622</v>
      </c>
      <c r="AZ248" s="23">
        <v>21803411</v>
      </c>
      <c r="BA248" s="23">
        <v>22225099</v>
      </c>
      <c r="BB248" s="57"/>
      <c r="BC248" s="57"/>
      <c r="BD248" s="122"/>
      <c r="BE248" s="122"/>
      <c r="BF248" s="57"/>
      <c r="BG248" s="57"/>
      <c r="BH248" s="57"/>
      <c r="BI248" s="57"/>
    </row>
    <row r="249" spans="1:61">
      <c r="A249" s="57"/>
      <c r="B249" s="256" t="s">
        <v>199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123">
        <v>55801</v>
      </c>
      <c r="U249" s="123">
        <v>15217</v>
      </c>
      <c r="V249" s="123">
        <v>92061</v>
      </c>
      <c r="W249" s="123">
        <v>106559</v>
      </c>
      <c r="X249" s="123">
        <v>118027</v>
      </c>
      <c r="Y249" s="123">
        <v>106641</v>
      </c>
      <c r="Z249" s="123">
        <v>121974</v>
      </c>
      <c r="AA249" s="123">
        <v>123778</v>
      </c>
      <c r="AB249" s="123">
        <v>142273</v>
      </c>
      <c r="AC249" s="123">
        <v>148223</v>
      </c>
      <c r="AD249" s="123">
        <v>149644</v>
      </c>
      <c r="AE249" s="123">
        <v>176162</v>
      </c>
      <c r="AF249" s="123">
        <v>190942</v>
      </c>
      <c r="AG249" s="123">
        <v>207883</v>
      </c>
      <c r="AH249" s="123">
        <v>233642</v>
      </c>
      <c r="AI249" s="123">
        <v>246285</v>
      </c>
      <c r="AJ249" s="123">
        <v>302182</v>
      </c>
      <c r="AK249" s="123">
        <v>319034</v>
      </c>
      <c r="AL249" s="123">
        <v>332066</v>
      </c>
      <c r="AM249" s="123">
        <v>340531</v>
      </c>
      <c r="AN249" s="123">
        <v>146346</v>
      </c>
      <c r="AO249" s="123">
        <v>155143</v>
      </c>
      <c r="AP249" s="123">
        <v>156895</v>
      </c>
      <c r="AQ249" s="123">
        <v>133311</v>
      </c>
      <c r="AR249" s="123">
        <v>145652</v>
      </c>
      <c r="AS249" s="123">
        <v>141697</v>
      </c>
      <c r="AT249" s="123">
        <v>152145</v>
      </c>
      <c r="AU249" s="123">
        <v>163568</v>
      </c>
      <c r="AV249" s="23">
        <v>147410</v>
      </c>
      <c r="AW249" s="23">
        <v>157098</v>
      </c>
      <c r="AX249" s="23">
        <v>223107</v>
      </c>
      <c r="AY249" s="23">
        <v>429643</v>
      </c>
      <c r="AZ249" s="178">
        <v>786572</v>
      </c>
      <c r="BA249" s="178">
        <v>188957</v>
      </c>
      <c r="BB249" s="57"/>
      <c r="BC249" s="57"/>
      <c r="BD249" s="122"/>
      <c r="BE249" s="122"/>
      <c r="BF249" s="57"/>
      <c r="BG249" s="57"/>
      <c r="BH249" s="57"/>
      <c r="BI249" s="57"/>
    </row>
    <row r="250" spans="1:61">
      <c r="A250" s="57"/>
      <c r="B250" s="256" t="s">
        <v>121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123">
        <v>80138</v>
      </c>
      <c r="U250" s="123">
        <v>82137</v>
      </c>
      <c r="V250" s="123">
        <v>102972</v>
      </c>
      <c r="W250" s="123">
        <v>107310</v>
      </c>
      <c r="X250" s="123">
        <v>152588</v>
      </c>
      <c r="Y250" s="123">
        <v>193830</v>
      </c>
      <c r="Z250" s="123">
        <v>202046</v>
      </c>
      <c r="AA250" s="123">
        <v>209585</v>
      </c>
      <c r="AB250" s="123">
        <v>238799</v>
      </c>
      <c r="AC250" s="123">
        <v>298373</v>
      </c>
      <c r="AD250" s="123">
        <v>313344</v>
      </c>
      <c r="AE250" s="123">
        <v>372792</v>
      </c>
      <c r="AF250" s="123">
        <v>413559</v>
      </c>
      <c r="AG250" s="123">
        <v>436389</v>
      </c>
      <c r="AH250" s="123">
        <v>499029</v>
      </c>
      <c r="AI250" s="123">
        <v>534418</v>
      </c>
      <c r="AJ250" s="123">
        <v>533408</v>
      </c>
      <c r="AK250" s="123">
        <v>541214</v>
      </c>
      <c r="AL250" s="123">
        <v>542655</v>
      </c>
      <c r="AM250" s="123">
        <v>580064</v>
      </c>
      <c r="AN250" s="123">
        <v>565147</v>
      </c>
      <c r="AO250" s="123">
        <v>627633</v>
      </c>
      <c r="AP250" s="123">
        <v>680754</v>
      </c>
      <c r="AQ250" s="123">
        <v>676909</v>
      </c>
      <c r="AR250" s="123">
        <v>673383</v>
      </c>
      <c r="AS250" s="123">
        <v>675380</v>
      </c>
      <c r="AT250" s="123">
        <v>674065</v>
      </c>
      <c r="AU250" s="123">
        <v>684890</v>
      </c>
      <c r="AV250" s="23">
        <v>685557</v>
      </c>
      <c r="AW250" s="23">
        <v>616014</v>
      </c>
      <c r="AX250" s="23">
        <v>608182</v>
      </c>
      <c r="AY250" s="23">
        <v>584960</v>
      </c>
      <c r="AZ250" s="178">
        <v>573016</v>
      </c>
      <c r="BA250" s="178">
        <v>541993</v>
      </c>
      <c r="BB250" s="57"/>
      <c r="BC250" s="57"/>
      <c r="BD250" s="122"/>
      <c r="BE250" s="122"/>
      <c r="BF250" s="57"/>
      <c r="BG250" s="57"/>
      <c r="BH250" s="57"/>
      <c r="BI250" s="57"/>
    </row>
    <row r="251" spans="1:61">
      <c r="A251" s="57"/>
      <c r="B251" s="256" t="s">
        <v>71</v>
      </c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123">
        <v>46583</v>
      </c>
      <c r="U251" s="123">
        <v>43129</v>
      </c>
      <c r="V251" s="123">
        <v>43305</v>
      </c>
      <c r="W251" s="123">
        <v>54368</v>
      </c>
      <c r="X251" s="123">
        <v>55581</v>
      </c>
      <c r="Y251" s="123">
        <v>56212</v>
      </c>
      <c r="Z251" s="123">
        <v>56130</v>
      </c>
      <c r="AA251" s="123">
        <v>59248</v>
      </c>
      <c r="AB251" s="123">
        <v>56876</v>
      </c>
      <c r="AC251" s="123">
        <v>64304</v>
      </c>
      <c r="AD251" s="123">
        <v>65605</v>
      </c>
      <c r="AE251" s="123">
        <v>68899</v>
      </c>
      <c r="AF251" s="123">
        <v>67863</v>
      </c>
      <c r="AG251" s="123">
        <v>58338</v>
      </c>
      <c r="AH251" s="123">
        <v>96141</v>
      </c>
      <c r="AI251" s="123">
        <v>140883</v>
      </c>
      <c r="AJ251" s="123">
        <v>158971</v>
      </c>
      <c r="AK251" s="123">
        <v>156800</v>
      </c>
      <c r="AL251" s="123">
        <v>159949</v>
      </c>
      <c r="AM251" s="123">
        <v>164576</v>
      </c>
      <c r="AN251" s="123">
        <v>180574</v>
      </c>
      <c r="AO251" s="123">
        <v>167602</v>
      </c>
      <c r="AP251" s="123">
        <v>166114</v>
      </c>
      <c r="AQ251" s="123">
        <v>175383</v>
      </c>
      <c r="AR251" s="123">
        <v>168715</v>
      </c>
      <c r="AS251" s="123">
        <v>465774</v>
      </c>
      <c r="AT251" s="123">
        <v>520972</v>
      </c>
      <c r="AU251" s="123">
        <v>498598</v>
      </c>
      <c r="AV251" s="23">
        <v>495846</v>
      </c>
      <c r="AW251" s="23">
        <v>468175</v>
      </c>
      <c r="AX251" s="23">
        <v>447146</v>
      </c>
      <c r="AY251" s="23">
        <v>444421</v>
      </c>
      <c r="AZ251" s="178">
        <v>442471</v>
      </c>
      <c r="BA251" s="178">
        <v>445557</v>
      </c>
      <c r="BB251" s="57"/>
      <c r="BC251" s="57"/>
      <c r="BD251" s="122"/>
      <c r="BE251" s="122"/>
      <c r="BF251" s="57"/>
      <c r="BG251" s="57"/>
      <c r="BH251" s="57"/>
      <c r="BI251" s="57"/>
    </row>
    <row r="252" spans="1:61">
      <c r="A252" s="57"/>
      <c r="B252" s="253" t="s">
        <v>72</v>
      </c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123">
        <v>1268164</v>
      </c>
      <c r="U252" s="123">
        <v>1364015</v>
      </c>
      <c r="V252" s="123">
        <v>1590663</v>
      </c>
      <c r="W252" s="123">
        <v>1382697</v>
      </c>
      <c r="X252" s="123">
        <v>1434801</v>
      </c>
      <c r="Y252" s="123">
        <v>1374455</v>
      </c>
      <c r="Z252" s="123">
        <v>1604868</v>
      </c>
      <c r="AA252" s="123">
        <v>1528282</v>
      </c>
      <c r="AB252" s="123">
        <v>1416679</v>
      </c>
      <c r="AC252" s="123">
        <v>1237384</v>
      </c>
      <c r="AD252" s="123">
        <v>1495173</v>
      </c>
      <c r="AE252" s="123">
        <v>1416967</v>
      </c>
      <c r="AF252" s="123">
        <v>1379825</v>
      </c>
      <c r="AG252" s="123">
        <v>1853949</v>
      </c>
      <c r="AH252" s="123">
        <v>1593407</v>
      </c>
      <c r="AI252" s="123">
        <v>1840904</v>
      </c>
      <c r="AJ252" s="123">
        <v>1774048</v>
      </c>
      <c r="AK252" s="123">
        <v>1885822</v>
      </c>
      <c r="AL252" s="123">
        <v>2231850</v>
      </c>
      <c r="AM252" s="123">
        <v>3161376</v>
      </c>
      <c r="AN252" s="123">
        <v>2161934</v>
      </c>
      <c r="AO252" s="123">
        <v>1963345</v>
      </c>
      <c r="AP252" s="123">
        <v>2100694</v>
      </c>
      <c r="AQ252" s="123">
        <v>2583978</v>
      </c>
      <c r="AR252" s="123">
        <v>2578951</v>
      </c>
      <c r="AS252" s="123">
        <v>3223467</v>
      </c>
      <c r="AT252" s="123">
        <v>3603607</v>
      </c>
      <c r="AU252" s="123">
        <v>3404981</v>
      </c>
      <c r="AV252" s="23">
        <v>5588992</v>
      </c>
      <c r="AW252" s="23">
        <v>3574488</v>
      </c>
      <c r="AX252" s="23">
        <v>4438436</v>
      </c>
      <c r="AY252" s="23">
        <v>5694574</v>
      </c>
      <c r="AZ252" s="178">
        <v>4862178</v>
      </c>
      <c r="BA252" s="178">
        <v>4936194</v>
      </c>
      <c r="BB252" s="57"/>
      <c r="BC252" s="57"/>
      <c r="BD252" s="122"/>
      <c r="BE252" s="122"/>
      <c r="BF252" s="57"/>
      <c r="BG252" s="57"/>
      <c r="BH252" s="57"/>
      <c r="BI252" s="57"/>
    </row>
    <row r="253" spans="1:61">
      <c r="A253" s="57"/>
      <c r="B253" s="253" t="s">
        <v>200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123">
        <v>1022982</v>
      </c>
      <c r="U253" s="123">
        <v>1066741</v>
      </c>
      <c r="V253" s="123">
        <v>1244490</v>
      </c>
      <c r="W253" s="123">
        <v>1283115</v>
      </c>
      <c r="X253" s="123">
        <v>1486771</v>
      </c>
      <c r="Y253" s="123">
        <v>1610019</v>
      </c>
      <c r="Z253" s="123">
        <v>1803485</v>
      </c>
      <c r="AA253" s="123">
        <v>1963195</v>
      </c>
      <c r="AB253" s="123">
        <v>2118499</v>
      </c>
      <c r="AC253" s="123">
        <v>2121455</v>
      </c>
      <c r="AD253" s="123">
        <v>2333881</v>
      </c>
      <c r="AE253" s="123">
        <v>4619578</v>
      </c>
      <c r="AF253" s="123">
        <v>4025220</v>
      </c>
      <c r="AG253" s="123">
        <v>4656035</v>
      </c>
      <c r="AH253" s="123">
        <v>4436393</v>
      </c>
      <c r="AI253" s="123">
        <v>3374806</v>
      </c>
      <c r="AJ253" s="123">
        <v>2844441</v>
      </c>
      <c r="AK253" s="123">
        <v>2899431</v>
      </c>
      <c r="AL253" s="123">
        <v>2927869</v>
      </c>
      <c r="AM253" s="123">
        <v>2877849</v>
      </c>
      <c r="AN253" s="123">
        <v>3178221</v>
      </c>
      <c r="AO253" s="123">
        <v>3013880</v>
      </c>
      <c r="AP253" s="123">
        <v>3153050</v>
      </c>
      <c r="AQ253" s="123">
        <v>3219321</v>
      </c>
      <c r="AR253" s="123">
        <v>2947425</v>
      </c>
      <c r="AS253" s="123">
        <v>3712126</v>
      </c>
      <c r="AT253" s="123">
        <v>3484792</v>
      </c>
      <c r="AU253" s="123">
        <v>3827135</v>
      </c>
      <c r="AV253" s="23">
        <v>4187518</v>
      </c>
      <c r="AW253" s="23">
        <v>4704187</v>
      </c>
      <c r="AX253" s="23">
        <v>5302805</v>
      </c>
      <c r="AY253" s="23">
        <v>4897252</v>
      </c>
      <c r="AZ253" s="177">
        <v>4678070</v>
      </c>
      <c r="BA253" s="177">
        <v>4801123</v>
      </c>
      <c r="BB253" s="57"/>
      <c r="BC253" s="57"/>
      <c r="BD253" s="122"/>
      <c r="BE253" s="122"/>
      <c r="BF253" s="57"/>
      <c r="BG253" s="57"/>
      <c r="BH253" s="57"/>
      <c r="BI253" s="57"/>
    </row>
    <row r="254" spans="1:61">
      <c r="A254" s="57"/>
      <c r="B254" s="269" t="s">
        <v>74</v>
      </c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123">
        <v>5529</v>
      </c>
      <c r="U254" s="123">
        <v>23029</v>
      </c>
      <c r="V254" s="123">
        <v>314905</v>
      </c>
      <c r="W254" s="123">
        <v>26220</v>
      </c>
      <c r="X254" s="123">
        <v>51725</v>
      </c>
      <c r="Y254" s="123">
        <v>62990</v>
      </c>
      <c r="Z254" s="123">
        <v>61906</v>
      </c>
      <c r="AA254" s="123">
        <v>117548</v>
      </c>
      <c r="AB254" s="123">
        <v>149376</v>
      </c>
      <c r="AC254" s="123">
        <v>249809</v>
      </c>
      <c r="AD254" s="123">
        <v>514701</v>
      </c>
      <c r="AE254" s="123">
        <v>777303</v>
      </c>
      <c r="AF254" s="123">
        <v>489285</v>
      </c>
      <c r="AG254" s="123">
        <v>459429</v>
      </c>
      <c r="AH254" s="123">
        <v>165842</v>
      </c>
      <c r="AI254" s="123">
        <v>260005</v>
      </c>
      <c r="AJ254" s="123">
        <v>212917</v>
      </c>
      <c r="AK254" s="123">
        <v>298710</v>
      </c>
      <c r="AL254" s="123">
        <v>147898</v>
      </c>
      <c r="AM254" s="123">
        <v>252376</v>
      </c>
      <c r="AN254" s="123">
        <v>442282</v>
      </c>
      <c r="AO254" s="123">
        <v>69479</v>
      </c>
      <c r="AP254" s="123">
        <v>17246</v>
      </c>
      <c r="AQ254" s="123">
        <v>49875</v>
      </c>
      <c r="AR254" s="123">
        <v>191116</v>
      </c>
      <c r="AS254" s="123">
        <v>16034</v>
      </c>
      <c r="AT254" s="123">
        <v>59895</v>
      </c>
      <c r="AU254" s="123">
        <v>82669</v>
      </c>
      <c r="AV254" s="23">
        <v>79528</v>
      </c>
      <c r="AW254" s="23">
        <v>58482</v>
      </c>
      <c r="AX254" s="23">
        <v>114161</v>
      </c>
      <c r="AY254" s="23">
        <v>107040</v>
      </c>
      <c r="AZ254" s="177">
        <v>9457</v>
      </c>
      <c r="BA254" s="177">
        <v>69982</v>
      </c>
      <c r="BB254" s="57"/>
      <c r="BC254" s="57"/>
      <c r="BD254" s="122"/>
      <c r="BE254" s="122"/>
      <c r="BF254" s="57"/>
      <c r="BG254" s="57"/>
      <c r="BH254" s="57"/>
      <c r="BI254" s="57"/>
    </row>
    <row r="255" spans="1:61">
      <c r="A255" s="57"/>
      <c r="B255" s="269" t="s">
        <v>201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123">
        <v>30749</v>
      </c>
      <c r="U255" s="123">
        <v>33461</v>
      </c>
      <c r="V255" s="123">
        <v>57272</v>
      </c>
      <c r="W255" s="123">
        <v>61552</v>
      </c>
      <c r="X255" s="123">
        <v>74498</v>
      </c>
      <c r="Y255" s="123">
        <v>28672</v>
      </c>
      <c r="Z255" s="123">
        <v>34452</v>
      </c>
      <c r="AA255" s="123">
        <v>51029</v>
      </c>
      <c r="AB255" s="123">
        <v>24012</v>
      </c>
      <c r="AC255" s="123">
        <v>204522</v>
      </c>
      <c r="AD255" s="123">
        <v>174414</v>
      </c>
      <c r="AE255" s="123">
        <v>294428</v>
      </c>
      <c r="AF255" s="123">
        <v>68162</v>
      </c>
      <c r="AG255" s="123">
        <v>350557</v>
      </c>
      <c r="AH255" s="123">
        <v>267245</v>
      </c>
      <c r="AI255" s="123">
        <v>110600</v>
      </c>
      <c r="AJ255" s="123">
        <v>296995</v>
      </c>
      <c r="AK255" s="123">
        <v>116854</v>
      </c>
      <c r="AL255" s="123">
        <v>247385</v>
      </c>
      <c r="AM255" s="123">
        <v>156540</v>
      </c>
      <c r="AN255" s="123">
        <v>133265</v>
      </c>
      <c r="AO255" s="123">
        <v>129179</v>
      </c>
      <c r="AP255" s="123">
        <v>118411</v>
      </c>
      <c r="AQ255" s="123">
        <v>88735</v>
      </c>
      <c r="AR255" s="123">
        <v>164025</v>
      </c>
      <c r="AS255" s="123">
        <v>124797</v>
      </c>
      <c r="AT255" s="123">
        <v>181993</v>
      </c>
      <c r="AU255" s="123">
        <v>166334</v>
      </c>
      <c r="AV255" s="23">
        <v>133064</v>
      </c>
      <c r="AW255" s="23">
        <v>140599</v>
      </c>
      <c r="AX255" s="23">
        <v>104744</v>
      </c>
      <c r="AY255" s="23">
        <v>55613</v>
      </c>
      <c r="AZ255" s="177">
        <v>12214.5</v>
      </c>
      <c r="BA255" s="177">
        <v>324340</v>
      </c>
      <c r="BB255" s="57"/>
      <c r="BC255" s="57"/>
      <c r="BD255" s="122"/>
      <c r="BE255" s="122"/>
      <c r="BF255" s="57"/>
      <c r="BG255" s="57"/>
      <c r="BH255" s="57"/>
      <c r="BI255" s="57"/>
    </row>
    <row r="256" spans="1:61">
      <c r="A256" s="57"/>
      <c r="B256" s="269" t="s">
        <v>76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123">
        <v>3723</v>
      </c>
      <c r="U256" s="123">
        <v>0</v>
      </c>
      <c r="V256" s="123">
        <v>60000</v>
      </c>
      <c r="W256" s="123">
        <v>0</v>
      </c>
      <c r="X256" s="123">
        <v>46031</v>
      </c>
      <c r="Y256" s="123">
        <v>0</v>
      </c>
      <c r="Z256" s="123">
        <v>34714</v>
      </c>
      <c r="AA256" s="123">
        <v>263080</v>
      </c>
      <c r="AB256" s="123">
        <v>250384</v>
      </c>
      <c r="AC256" s="123">
        <v>99563</v>
      </c>
      <c r="AD256" s="123">
        <v>97236</v>
      </c>
      <c r="AE256" s="123">
        <v>75868</v>
      </c>
      <c r="AF256" s="123">
        <v>5016672</v>
      </c>
      <c r="AG256" s="123">
        <v>1754825</v>
      </c>
      <c r="AH256" s="123">
        <v>2250536</v>
      </c>
      <c r="AI256" s="123">
        <v>1621139</v>
      </c>
      <c r="AJ256" s="123">
        <v>1478635</v>
      </c>
      <c r="AK256" s="123">
        <v>231388</v>
      </c>
      <c r="AL256" s="123">
        <v>887495</v>
      </c>
      <c r="AM256" s="123">
        <v>1411934</v>
      </c>
      <c r="AN256" s="123">
        <v>1044148</v>
      </c>
      <c r="AO256" s="123">
        <v>165912</v>
      </c>
      <c r="AP256" s="123">
        <v>146585</v>
      </c>
      <c r="AQ256" s="123">
        <v>239424</v>
      </c>
      <c r="AR256" s="123">
        <v>114803</v>
      </c>
      <c r="AS256" s="123">
        <v>706479</v>
      </c>
      <c r="AT256" s="123">
        <v>1002332</v>
      </c>
      <c r="AU256" s="123">
        <v>875589</v>
      </c>
      <c r="AV256" s="23">
        <v>1324631</v>
      </c>
      <c r="AW256" s="23">
        <v>1142708</v>
      </c>
      <c r="AX256" s="23">
        <v>2194139</v>
      </c>
      <c r="AY256" s="23">
        <v>2420490</v>
      </c>
      <c r="AZ256" s="177">
        <v>1517332</v>
      </c>
      <c r="BA256" s="177">
        <v>1268578</v>
      </c>
      <c r="BB256" s="57"/>
      <c r="BC256" s="57"/>
      <c r="BD256" s="122"/>
      <c r="BE256" s="122"/>
      <c r="BF256" s="57"/>
      <c r="BG256" s="57"/>
      <c r="BH256" s="57"/>
      <c r="BI256" s="57"/>
    </row>
    <row r="257" spans="1:61">
      <c r="A257" s="57"/>
      <c r="B257" s="269" t="s">
        <v>79</v>
      </c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123">
        <v>604937</v>
      </c>
      <c r="U257" s="123">
        <v>449849</v>
      </c>
      <c r="V257" s="123">
        <v>101350</v>
      </c>
      <c r="W257" s="123">
        <v>138197</v>
      </c>
      <c r="X257" s="123">
        <v>685349</v>
      </c>
      <c r="Y257" s="123">
        <v>594902</v>
      </c>
      <c r="Z257" s="123">
        <v>870564</v>
      </c>
      <c r="AA257" s="123">
        <v>774745</v>
      </c>
      <c r="AB257" s="123">
        <v>1084170</v>
      </c>
      <c r="AC257" s="123">
        <v>564103</v>
      </c>
      <c r="AD257" s="123">
        <v>770313</v>
      </c>
      <c r="AE257" s="123">
        <v>1115511</v>
      </c>
      <c r="AF257" s="123">
        <v>712070</v>
      </c>
      <c r="AG257" s="123">
        <v>891449</v>
      </c>
      <c r="AH257" s="123">
        <v>680553</v>
      </c>
      <c r="AI257" s="123">
        <v>631972</v>
      </c>
      <c r="AJ257" s="123">
        <v>621445</v>
      </c>
      <c r="AK257" s="123">
        <v>232594</v>
      </c>
      <c r="AL257" s="123">
        <v>14870</v>
      </c>
      <c r="AM257" s="123">
        <v>322308</v>
      </c>
      <c r="AN257" s="123">
        <v>120970</v>
      </c>
      <c r="AO257" s="123">
        <v>200331</v>
      </c>
      <c r="AP257" s="123">
        <v>319761</v>
      </c>
      <c r="AQ257" s="123">
        <v>248482</v>
      </c>
      <c r="AR257" s="123">
        <v>706679</v>
      </c>
      <c r="AS257" s="123">
        <v>1019289</v>
      </c>
      <c r="AT257" s="123">
        <v>957756</v>
      </c>
      <c r="AU257" s="123">
        <v>1812999</v>
      </c>
      <c r="AV257" s="23">
        <v>1232132</v>
      </c>
      <c r="AW257" s="23">
        <v>2843303</v>
      </c>
      <c r="AX257" s="23">
        <v>1580371</v>
      </c>
      <c r="AY257" s="23">
        <v>1176711</v>
      </c>
      <c r="AZ257" s="23">
        <v>1306517</v>
      </c>
      <c r="BA257" s="23">
        <v>1424808</v>
      </c>
      <c r="BB257" s="57"/>
      <c r="BC257" s="57"/>
      <c r="BD257" s="122"/>
      <c r="BE257" s="122"/>
      <c r="BF257" s="57"/>
      <c r="BG257" s="57"/>
      <c r="BH257" s="57"/>
      <c r="BI257" s="57"/>
    </row>
    <row r="258" spans="1:61">
      <c r="A258" s="57"/>
      <c r="B258" s="269" t="s">
        <v>80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123">
        <v>874946</v>
      </c>
      <c r="U258" s="123">
        <v>734917</v>
      </c>
      <c r="V258" s="123">
        <v>681913</v>
      </c>
      <c r="W258" s="123">
        <v>677092</v>
      </c>
      <c r="X258" s="123">
        <v>645617</v>
      </c>
      <c r="Y258" s="123">
        <v>820220</v>
      </c>
      <c r="Z258" s="123">
        <v>863340</v>
      </c>
      <c r="AA258" s="123">
        <v>890469</v>
      </c>
      <c r="AB258" s="123">
        <v>620519</v>
      </c>
      <c r="AC258" s="123">
        <v>1236217</v>
      </c>
      <c r="AD258" s="123">
        <v>1429649</v>
      </c>
      <c r="AE258" s="123">
        <v>1287136</v>
      </c>
      <c r="AF258" s="123">
        <v>1029311</v>
      </c>
      <c r="AG258" s="123">
        <v>808436</v>
      </c>
      <c r="AH258" s="123">
        <v>809997</v>
      </c>
      <c r="AI258" s="123">
        <v>600558</v>
      </c>
      <c r="AJ258" s="123">
        <v>541123</v>
      </c>
      <c r="AK258" s="123">
        <v>407853</v>
      </c>
      <c r="AL258" s="123">
        <v>337307</v>
      </c>
      <c r="AM258" s="123">
        <v>218950</v>
      </c>
      <c r="AN258" s="123">
        <v>159829</v>
      </c>
      <c r="AO258" s="123">
        <v>139753</v>
      </c>
      <c r="AP258" s="123">
        <v>149771</v>
      </c>
      <c r="AQ258" s="123">
        <v>184028</v>
      </c>
      <c r="AR258" s="123">
        <v>172705</v>
      </c>
      <c r="AS258" s="123">
        <v>278961</v>
      </c>
      <c r="AT258" s="123">
        <v>259559</v>
      </c>
      <c r="AU258" s="123">
        <v>272820</v>
      </c>
      <c r="AV258" s="23">
        <v>322519</v>
      </c>
      <c r="AW258" s="23">
        <v>330417</v>
      </c>
      <c r="AX258" s="23">
        <v>225833</v>
      </c>
      <c r="AY258" s="23">
        <v>338523</v>
      </c>
      <c r="AZ258" s="23">
        <v>293779</v>
      </c>
      <c r="BA258" s="23">
        <v>523016</v>
      </c>
      <c r="BB258" s="57"/>
      <c r="BC258" s="57"/>
      <c r="BD258" s="122"/>
      <c r="BE258" s="122"/>
      <c r="BF258" s="57"/>
      <c r="BG258" s="57"/>
      <c r="BH258" s="57"/>
      <c r="BI258" s="57"/>
    </row>
    <row r="259" spans="1:61">
      <c r="A259" s="57"/>
      <c r="B259" s="270" t="s">
        <v>202</v>
      </c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123">
        <v>263900</v>
      </c>
      <c r="U259" s="123">
        <v>369900</v>
      </c>
      <c r="V259" s="123">
        <v>681800</v>
      </c>
      <c r="W259" s="123">
        <v>1623200</v>
      </c>
      <c r="X259" s="123">
        <v>840000</v>
      </c>
      <c r="Y259" s="123">
        <v>606800</v>
      </c>
      <c r="Z259" s="123">
        <v>1066000</v>
      </c>
      <c r="AA259" s="123">
        <v>1132200</v>
      </c>
      <c r="AB259" s="123">
        <v>1450900</v>
      </c>
      <c r="AC259" s="123">
        <v>2219000</v>
      </c>
      <c r="AD259" s="123">
        <v>2124700</v>
      </c>
      <c r="AE259" s="123">
        <v>2019600</v>
      </c>
      <c r="AF259" s="123">
        <v>2738200</v>
      </c>
      <c r="AG259" s="123">
        <v>1734000</v>
      </c>
      <c r="AH259" s="123">
        <v>2657100</v>
      </c>
      <c r="AI259" s="123">
        <v>2665100</v>
      </c>
      <c r="AJ259" s="123">
        <v>3274000</v>
      </c>
      <c r="AK259" s="123">
        <v>3168600</v>
      </c>
      <c r="AL259" s="123">
        <v>2211700</v>
      </c>
      <c r="AM259" s="123">
        <v>1215500</v>
      </c>
      <c r="AN259" s="123">
        <v>1236000</v>
      </c>
      <c r="AO259" s="123">
        <v>1458000</v>
      </c>
      <c r="AP259" s="123">
        <v>2030194</v>
      </c>
      <c r="AQ259" s="123">
        <v>2963600</v>
      </c>
      <c r="AR259" s="123">
        <v>2494200</v>
      </c>
      <c r="AS259" s="123">
        <v>3706600</v>
      </c>
      <c r="AT259" s="123">
        <v>2988100</v>
      </c>
      <c r="AU259" s="123">
        <v>2527800</v>
      </c>
      <c r="AV259" s="23">
        <v>2610800</v>
      </c>
      <c r="AW259" s="23">
        <v>2971800</v>
      </c>
      <c r="AX259" s="23">
        <v>2570800</v>
      </c>
      <c r="AY259" s="23">
        <v>4774200</v>
      </c>
      <c r="AZ259" s="23">
        <v>1627000</v>
      </c>
      <c r="BA259" s="23">
        <v>2466600</v>
      </c>
      <c r="BB259" s="57"/>
      <c r="BC259" s="57"/>
      <c r="BD259" s="122"/>
      <c r="BE259" s="122"/>
      <c r="BF259" s="57"/>
      <c r="BG259" s="57"/>
      <c r="BH259" s="57"/>
      <c r="BI259" s="57"/>
    </row>
    <row r="260" spans="1:61">
      <c r="A260" s="57"/>
      <c r="B260" s="57"/>
      <c r="C260" s="57" t="s">
        <v>203</v>
      </c>
      <c r="D260" s="57"/>
      <c r="E260" s="266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95"/>
      <c r="AA260" s="295"/>
      <c r="AB260" s="295"/>
      <c r="AC260" s="295"/>
      <c r="AD260" s="295"/>
      <c r="AE260" s="295"/>
      <c r="AF260" s="295"/>
      <c r="AG260" s="295"/>
      <c r="AH260" s="123">
        <v>1736100</v>
      </c>
      <c r="AI260" s="123">
        <v>1477100</v>
      </c>
      <c r="AJ260" s="123">
        <v>1731800</v>
      </c>
      <c r="AK260" s="295"/>
      <c r="AL260" s="295"/>
      <c r="AM260" s="123">
        <v>266100</v>
      </c>
      <c r="AN260" s="295"/>
      <c r="AO260" s="123">
        <v>309800</v>
      </c>
      <c r="AP260" s="123">
        <v>314000</v>
      </c>
      <c r="AQ260" s="123">
        <v>316500</v>
      </c>
      <c r="AR260" s="123">
        <v>345000</v>
      </c>
      <c r="AS260" s="123">
        <v>309000</v>
      </c>
      <c r="AT260" s="123">
        <v>241900</v>
      </c>
      <c r="AU260" s="295"/>
      <c r="AV260" s="295"/>
      <c r="AW260" s="295"/>
      <c r="AX260" s="295"/>
      <c r="AY260" s="295"/>
      <c r="AZ260" s="295"/>
      <c r="BA260" s="295"/>
      <c r="BB260" s="57"/>
      <c r="BC260" s="57"/>
      <c r="BD260" s="122"/>
      <c r="BE260" s="122"/>
      <c r="BF260" s="57"/>
      <c r="BG260" s="57"/>
      <c r="BH260" s="57"/>
      <c r="BI260" s="57"/>
    </row>
    <row r="261" spans="1:61">
      <c r="A261" s="57"/>
      <c r="B261" s="57"/>
      <c r="C261" s="57" t="s">
        <v>204</v>
      </c>
      <c r="D261" s="57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  <c r="AJ261" s="295"/>
      <c r="AK261" s="295"/>
      <c r="AL261" s="295"/>
      <c r="AM261" s="295"/>
      <c r="AN261" s="295"/>
      <c r="AO261" s="295"/>
      <c r="AP261" s="295"/>
      <c r="AQ261" s="295"/>
      <c r="AR261" s="295"/>
      <c r="AS261" s="295"/>
      <c r="AT261" s="295"/>
      <c r="AU261" s="1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0</v>
      </c>
      <c r="BA261" s="23">
        <v>0</v>
      </c>
      <c r="BB261" s="57"/>
      <c r="BC261" s="57"/>
      <c r="BD261" s="122"/>
      <c r="BE261" s="122"/>
      <c r="BF261" s="57"/>
      <c r="BG261" s="57"/>
      <c r="BH261" s="57"/>
      <c r="BI261" s="57"/>
    </row>
    <row r="262" spans="1:61">
      <c r="A262" s="57"/>
      <c r="B262" s="57"/>
      <c r="C262" s="57" t="s">
        <v>205</v>
      </c>
      <c r="D262" s="57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95"/>
      <c r="AA262" s="295"/>
      <c r="AB262" s="295"/>
      <c r="AC262" s="295"/>
      <c r="AD262" s="295"/>
      <c r="AE262" s="295"/>
      <c r="AF262" s="295"/>
      <c r="AG262" s="295"/>
      <c r="AH262" s="295"/>
      <c r="AI262" s="295"/>
      <c r="AJ262" s="295"/>
      <c r="AK262" s="295"/>
      <c r="AL262" s="295"/>
      <c r="AM262" s="295"/>
      <c r="AN262" s="295"/>
      <c r="AO262" s="123">
        <v>476500</v>
      </c>
      <c r="AP262" s="123">
        <v>1001200</v>
      </c>
      <c r="AQ262" s="123">
        <v>1690700</v>
      </c>
      <c r="AR262" s="123">
        <v>1631100</v>
      </c>
      <c r="AS262" s="123">
        <v>1200000</v>
      </c>
      <c r="AT262" s="123">
        <v>1000000</v>
      </c>
      <c r="AU262" s="123">
        <v>950000</v>
      </c>
      <c r="AV262" s="23">
        <v>900000</v>
      </c>
      <c r="AW262" s="23">
        <v>1300000</v>
      </c>
      <c r="AX262" s="23">
        <v>1500000</v>
      </c>
      <c r="AY262" s="23">
        <v>890000</v>
      </c>
      <c r="AZ262" s="23">
        <v>633800</v>
      </c>
      <c r="BA262" s="23">
        <v>633000</v>
      </c>
      <c r="BB262" s="57"/>
      <c r="BC262" s="57"/>
      <c r="BD262" s="122"/>
      <c r="BE262" s="122"/>
      <c r="BF262" s="57"/>
      <c r="BG262" s="57"/>
      <c r="BH262" s="57"/>
      <c r="BI262" s="57"/>
    </row>
    <row r="263" spans="1:61">
      <c r="A263" s="57"/>
      <c r="B263" s="57"/>
      <c r="C263" s="57" t="s">
        <v>206</v>
      </c>
      <c r="D263" s="57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95"/>
      <c r="AA263" s="295"/>
      <c r="AB263" s="295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123">
        <v>307400</v>
      </c>
      <c r="AO263" s="248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5"/>
      <c r="AZ263" s="295"/>
      <c r="BA263" s="295"/>
      <c r="BB263" s="57"/>
      <c r="BC263" s="57"/>
      <c r="BD263" s="122"/>
      <c r="BE263" s="122"/>
      <c r="BF263" s="57"/>
      <c r="BG263" s="57"/>
      <c r="BH263" s="57"/>
      <c r="BI263" s="57"/>
    </row>
    <row r="264" spans="1:61">
      <c r="A264" s="57"/>
      <c r="B264" s="57"/>
      <c r="C264" s="57" t="s">
        <v>207</v>
      </c>
      <c r="D264" s="57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123">
        <v>632400</v>
      </c>
      <c r="AL264" s="123">
        <v>788300</v>
      </c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57"/>
      <c r="BC264" s="57"/>
      <c r="BD264" s="122"/>
      <c r="BE264" s="122"/>
      <c r="BF264" s="57"/>
      <c r="BG264" s="57"/>
      <c r="BH264" s="57"/>
      <c r="BI264" s="57"/>
    </row>
    <row r="265" spans="1:61">
      <c r="A265" s="57"/>
      <c r="B265" s="57"/>
      <c r="C265" s="57" t="s">
        <v>208</v>
      </c>
      <c r="D265" s="57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123">
        <v>10600</v>
      </c>
      <c r="Z265" s="123">
        <v>3300</v>
      </c>
      <c r="AA265" s="123">
        <v>5000</v>
      </c>
      <c r="AB265" s="123">
        <v>283000</v>
      </c>
      <c r="AC265" s="123">
        <v>0</v>
      </c>
      <c r="AD265" s="123">
        <v>13800</v>
      </c>
      <c r="AE265" s="123">
        <v>0</v>
      </c>
      <c r="AF265" s="123">
        <v>0</v>
      </c>
      <c r="AG265" s="123">
        <v>0</v>
      </c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57"/>
      <c r="BC265" s="57"/>
      <c r="BD265" s="122"/>
      <c r="BE265" s="122"/>
      <c r="BF265" s="57"/>
      <c r="BG265" s="57"/>
      <c r="BH265" s="57"/>
      <c r="BI265" s="57"/>
    </row>
    <row r="266" spans="1:61">
      <c r="A266" s="57"/>
      <c r="B266" s="57"/>
      <c r="C266" s="57" t="s">
        <v>581</v>
      </c>
      <c r="D266" s="57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71">
        <v>16300</v>
      </c>
      <c r="U266" s="271">
        <v>0</v>
      </c>
      <c r="V266" s="271">
        <v>0</v>
      </c>
      <c r="W266" s="271">
        <v>19900</v>
      </c>
      <c r="X266" s="271">
        <v>14400</v>
      </c>
      <c r="Y266" s="266"/>
      <c r="Z266" s="266"/>
      <c r="AA266" s="266"/>
      <c r="AB266" s="266"/>
      <c r="AC266" s="295"/>
      <c r="AD266" s="295"/>
      <c r="AE266" s="295"/>
      <c r="AF266" s="295"/>
      <c r="AG266" s="295"/>
      <c r="AH266" s="295"/>
      <c r="AI266" s="295"/>
      <c r="AJ266" s="295"/>
      <c r="AK266" s="295"/>
      <c r="AL266" s="295"/>
      <c r="AM266" s="295"/>
      <c r="AN266" s="295"/>
      <c r="AO266" s="295"/>
      <c r="AP266" s="295"/>
      <c r="AQ266" s="295"/>
      <c r="AR266" s="295"/>
      <c r="AS266" s="295"/>
      <c r="AT266" s="295"/>
      <c r="AU266" s="295"/>
      <c r="AV266" s="295"/>
      <c r="AW266" s="295"/>
      <c r="AX266" s="295"/>
      <c r="AY266" s="295"/>
      <c r="AZ266" s="295"/>
      <c r="BA266" s="295"/>
      <c r="BB266" s="57"/>
      <c r="BC266" s="57"/>
      <c r="BD266" s="122"/>
      <c r="BE266" s="122"/>
      <c r="BF266" s="57"/>
      <c r="BG266" s="57"/>
      <c r="BH266" s="57"/>
      <c r="BI266" s="57"/>
    </row>
    <row r="267" spans="1:61">
      <c r="A267" s="123"/>
      <c r="B267" s="260" t="s">
        <v>209</v>
      </c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>
        <v>13630874</v>
      </c>
      <c r="U267" s="123">
        <v>14346650</v>
      </c>
      <c r="V267" s="123">
        <v>15814878</v>
      </c>
      <c r="W267" s="123">
        <v>16932228</v>
      </c>
      <c r="X267" s="123">
        <v>17405046</v>
      </c>
      <c r="Y267" s="123">
        <v>18043473</v>
      </c>
      <c r="Z267" s="123">
        <v>20228649</v>
      </c>
      <c r="AA267" s="123">
        <v>21839436</v>
      </c>
      <c r="AB267" s="123">
        <v>24182256</v>
      </c>
      <c r="AC267" s="123">
        <v>26151371</v>
      </c>
      <c r="AD267" s="123">
        <v>28595048</v>
      </c>
      <c r="AE267" s="123">
        <v>31756800</v>
      </c>
      <c r="AF267" s="123">
        <v>36019231</v>
      </c>
      <c r="AG267" s="123">
        <v>33117757</v>
      </c>
      <c r="AH267" s="123">
        <v>32355082</v>
      </c>
      <c r="AI267" s="123">
        <v>31367681</v>
      </c>
      <c r="AJ267" s="123">
        <v>31246005</v>
      </c>
      <c r="AK267" s="123">
        <v>30832873</v>
      </c>
      <c r="AL267" s="123">
        <v>30879825</v>
      </c>
      <c r="AM267" s="123">
        <v>32530510</v>
      </c>
      <c r="AN267" s="123">
        <v>31239467</v>
      </c>
      <c r="AO267" s="123">
        <v>30232820</v>
      </c>
      <c r="AP267" s="123">
        <v>30081584</v>
      </c>
      <c r="AQ267" s="123">
        <v>30879495</v>
      </c>
      <c r="AR267" s="123">
        <v>30751308</v>
      </c>
      <c r="AS267" s="123">
        <v>35235211</v>
      </c>
      <c r="AT267" s="123">
        <v>36655490</v>
      </c>
      <c r="AU267" s="123">
        <v>36556606</v>
      </c>
      <c r="AV267" s="123">
        <v>38691564</v>
      </c>
      <c r="AW267" s="123">
        <v>38811942</v>
      </c>
      <c r="AX267" s="123">
        <v>39199256</v>
      </c>
      <c r="AY267" s="123">
        <v>42860984</v>
      </c>
      <c r="AZ267" s="123">
        <v>37912018</v>
      </c>
      <c r="BA267" s="123">
        <v>39216247</v>
      </c>
      <c r="BB267" s="57"/>
      <c r="BC267" s="57"/>
      <c r="BD267" s="123"/>
      <c r="BE267" s="123"/>
      <c r="BF267" s="57"/>
      <c r="BG267" s="57"/>
      <c r="BH267" s="57"/>
      <c r="BI267" s="57"/>
    </row>
    <row r="268" spans="1:61">
      <c r="A268" s="57" t="s">
        <v>210</v>
      </c>
      <c r="B268" s="57" t="s">
        <v>191</v>
      </c>
      <c r="C268" s="57"/>
      <c r="D268" s="57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>
        <v>14852075</v>
      </c>
      <c r="AD268" s="123">
        <v>15724693</v>
      </c>
      <c r="AE268" s="123">
        <v>16536841</v>
      </c>
      <c r="AF268" s="123">
        <v>17365884</v>
      </c>
      <c r="AG268" s="123">
        <v>17146655</v>
      </c>
      <c r="AH268" s="123">
        <v>15698367</v>
      </c>
      <c r="AI268" s="123">
        <v>16238265</v>
      </c>
      <c r="AJ268" s="123">
        <v>16267834</v>
      </c>
      <c r="AK268" s="123">
        <v>17225093</v>
      </c>
      <c r="AL268" s="123">
        <v>16777444</v>
      </c>
      <c r="AM268" s="123">
        <v>16153775</v>
      </c>
      <c r="AN268" s="123">
        <v>15907337</v>
      </c>
      <c r="AO268" s="123">
        <v>16195453</v>
      </c>
      <c r="AP268" s="123">
        <v>16250036</v>
      </c>
      <c r="AQ268" s="123">
        <v>15968167</v>
      </c>
      <c r="AR268" s="123">
        <v>15696447</v>
      </c>
      <c r="AS268" s="123">
        <v>16279919</v>
      </c>
      <c r="AT268" s="123">
        <v>17932150</v>
      </c>
      <c r="AU268" s="123">
        <v>18425126</v>
      </c>
      <c r="AV268" s="23">
        <v>18244388</v>
      </c>
      <c r="AW268" s="23">
        <v>18248488</v>
      </c>
      <c r="AX268" s="272">
        <v>17814097</v>
      </c>
      <c r="AY268" s="290">
        <v>18187478</v>
      </c>
      <c r="AZ268" s="123">
        <v>18197631</v>
      </c>
      <c r="BA268" s="123">
        <v>18300140</v>
      </c>
      <c r="BB268" s="57"/>
      <c r="BC268" s="57"/>
      <c r="BD268" s="122"/>
      <c r="BE268" s="122"/>
      <c r="BF268" s="57"/>
      <c r="BG268" s="57"/>
      <c r="BH268" s="57"/>
      <c r="BI268" s="57"/>
    </row>
    <row r="269" spans="1:61">
      <c r="A269" s="57"/>
      <c r="B269" s="57" t="s">
        <v>53</v>
      </c>
      <c r="C269" s="57"/>
      <c r="D269" s="57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23">
        <f t="shared" ref="AC269:AL270" si="31">AC232</f>
        <v>348929</v>
      </c>
      <c r="AD269" s="23">
        <f t="shared" si="31"/>
        <v>415292</v>
      </c>
      <c r="AE269" s="23">
        <f t="shared" si="31"/>
        <v>457247</v>
      </c>
      <c r="AF269" s="23">
        <f t="shared" si="31"/>
        <v>527644</v>
      </c>
      <c r="AG269" s="23">
        <f t="shared" si="31"/>
        <v>574222</v>
      </c>
      <c r="AH269" s="23">
        <f t="shared" si="31"/>
        <v>577045</v>
      </c>
      <c r="AI269" s="23">
        <f t="shared" si="31"/>
        <v>587845</v>
      </c>
      <c r="AJ269" s="23">
        <f t="shared" si="31"/>
        <v>613862</v>
      </c>
      <c r="AK269" s="23">
        <f t="shared" si="31"/>
        <v>336430</v>
      </c>
      <c r="AL269" s="23">
        <f t="shared" si="31"/>
        <v>188350</v>
      </c>
      <c r="AM269" s="23">
        <f t="shared" ref="AM269:AV275" si="32">AM232</f>
        <v>189474</v>
      </c>
      <c r="AN269" s="23">
        <f t="shared" si="32"/>
        <v>192164</v>
      </c>
      <c r="AO269" s="23">
        <f t="shared" si="32"/>
        <v>196865</v>
      </c>
      <c r="AP269" s="23">
        <f t="shared" si="32"/>
        <v>198704</v>
      </c>
      <c r="AQ269" s="23">
        <f t="shared" si="32"/>
        <v>209165</v>
      </c>
      <c r="AR269" s="23">
        <f t="shared" si="32"/>
        <v>408802</v>
      </c>
      <c r="AS269" s="23">
        <f t="shared" si="32"/>
        <v>611519</v>
      </c>
      <c r="AT269" s="23">
        <f t="shared" si="32"/>
        <v>715928</v>
      </c>
      <c r="AU269" s="23">
        <f t="shared" si="32"/>
        <v>213286</v>
      </c>
      <c r="AV269" s="23">
        <f>AV232</f>
        <v>205517</v>
      </c>
      <c r="AW269" s="23">
        <v>189320</v>
      </c>
      <c r="AX269" s="57">
        <v>179132</v>
      </c>
      <c r="AY269" s="291">
        <v>183772</v>
      </c>
      <c r="AZ269" s="177">
        <v>177002</v>
      </c>
      <c r="BA269" s="368">
        <v>163926</v>
      </c>
      <c r="BB269" s="57"/>
      <c r="BC269" s="57"/>
      <c r="BD269" s="122"/>
      <c r="BE269" s="122"/>
      <c r="BF269" s="57"/>
      <c r="BG269" s="57"/>
      <c r="BH269" s="57"/>
      <c r="BI269" s="57"/>
    </row>
    <row r="270" spans="1:61">
      <c r="A270" s="57"/>
      <c r="B270" s="57" t="s">
        <v>58</v>
      </c>
      <c r="C270" s="57"/>
      <c r="D270" s="57"/>
      <c r="E270" s="266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123"/>
      <c r="AC270" s="23">
        <f t="shared" si="31"/>
        <v>1036080</v>
      </c>
      <c r="AD270" s="23">
        <f t="shared" si="31"/>
        <v>1470168</v>
      </c>
      <c r="AE270" s="23">
        <f t="shared" si="31"/>
        <v>1051409</v>
      </c>
      <c r="AF270" s="23">
        <f t="shared" si="31"/>
        <v>460258</v>
      </c>
      <c r="AG270" s="23">
        <f t="shared" si="31"/>
        <v>624620</v>
      </c>
      <c r="AH270" s="23">
        <f t="shared" si="31"/>
        <v>733537</v>
      </c>
      <c r="AI270" s="23">
        <f t="shared" si="31"/>
        <v>760079</v>
      </c>
      <c r="AJ270" s="23">
        <f t="shared" si="31"/>
        <v>377979</v>
      </c>
      <c r="AK270" s="23">
        <f t="shared" si="31"/>
        <v>345024</v>
      </c>
      <c r="AL270" s="23">
        <f t="shared" si="31"/>
        <v>305077</v>
      </c>
      <c r="AM270" s="23">
        <f t="shared" si="32"/>
        <v>292477</v>
      </c>
      <c r="AN270" s="23">
        <f t="shared" si="32"/>
        <v>740249</v>
      </c>
      <c r="AO270" s="23">
        <f t="shared" si="32"/>
        <v>740384</v>
      </c>
      <c r="AP270" s="23">
        <f t="shared" si="32"/>
        <v>282573</v>
      </c>
      <c r="AQ270" s="23">
        <f t="shared" si="32"/>
        <v>218362</v>
      </c>
      <c r="AR270" s="23">
        <f t="shared" si="32"/>
        <v>184080</v>
      </c>
      <c r="AS270" s="23">
        <f t="shared" si="32"/>
        <v>169461</v>
      </c>
      <c r="AT270" s="23">
        <f t="shared" si="32"/>
        <v>183650</v>
      </c>
      <c r="AU270" s="23">
        <f t="shared" si="32"/>
        <v>253441</v>
      </c>
      <c r="AV270" s="23">
        <f t="shared" si="32"/>
        <v>204884</v>
      </c>
      <c r="AW270" s="23">
        <v>159617</v>
      </c>
      <c r="AX270" s="23">
        <v>157248</v>
      </c>
      <c r="AY270" s="291">
        <v>144445</v>
      </c>
      <c r="AZ270" s="177">
        <v>138446</v>
      </c>
      <c r="BA270" s="178">
        <v>178045</v>
      </c>
      <c r="BB270" s="57"/>
      <c r="BC270" s="57"/>
      <c r="BD270" s="122"/>
      <c r="BE270" s="122"/>
      <c r="BF270" s="57"/>
      <c r="BG270" s="57"/>
      <c r="BH270" s="57"/>
      <c r="BI270" s="57"/>
    </row>
    <row r="271" spans="1:61">
      <c r="A271" s="57"/>
      <c r="B271" s="57" t="s">
        <v>59</v>
      </c>
      <c r="C271" s="57"/>
      <c r="D271" s="57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95"/>
      <c r="AC271" s="295"/>
      <c r="AD271" s="295"/>
      <c r="AE271" s="295"/>
      <c r="AF271" s="295"/>
      <c r="AG271" s="295"/>
      <c r="AH271" s="295"/>
      <c r="AI271" s="295"/>
      <c r="AJ271" s="295"/>
      <c r="AK271" s="295"/>
      <c r="AL271" s="295"/>
      <c r="AM271" s="295"/>
      <c r="AN271" s="295"/>
      <c r="AO271" s="295"/>
      <c r="AP271" s="295"/>
      <c r="AQ271" s="295"/>
      <c r="AR271" s="23">
        <f t="shared" si="32"/>
        <v>48195</v>
      </c>
      <c r="AS271" s="23">
        <f t="shared" si="32"/>
        <v>80051</v>
      </c>
      <c r="AT271" s="23">
        <f t="shared" si="32"/>
        <v>108884</v>
      </c>
      <c r="AU271" s="23">
        <f t="shared" si="32"/>
        <v>124920</v>
      </c>
      <c r="AV271" s="23">
        <f t="shared" si="32"/>
        <v>59711</v>
      </c>
      <c r="AW271" s="23">
        <v>48326</v>
      </c>
      <c r="AX271" s="23">
        <v>59139</v>
      </c>
      <c r="AY271" s="291">
        <v>64262</v>
      </c>
      <c r="AZ271" s="177">
        <v>70063</v>
      </c>
      <c r="BA271" s="178">
        <v>121660</v>
      </c>
      <c r="BB271" s="57"/>
      <c r="BC271" s="57"/>
      <c r="BD271" s="122"/>
      <c r="BE271" s="122"/>
      <c r="BF271" s="57"/>
      <c r="BG271" s="57"/>
      <c r="BH271" s="57"/>
      <c r="BI271" s="57"/>
    </row>
    <row r="272" spans="1:61">
      <c r="A272" s="57"/>
      <c r="B272" s="57" t="s">
        <v>193</v>
      </c>
      <c r="C272" s="57"/>
      <c r="D272" s="57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95"/>
      <c r="AC272" s="295"/>
      <c r="AD272" s="295"/>
      <c r="AE272" s="295"/>
      <c r="AF272" s="295"/>
      <c r="AG272" s="295"/>
      <c r="AH272" s="295"/>
      <c r="AI272" s="295"/>
      <c r="AJ272" s="295"/>
      <c r="AK272" s="295"/>
      <c r="AL272" s="295"/>
      <c r="AM272" s="295"/>
      <c r="AN272" s="295"/>
      <c r="AO272" s="295"/>
      <c r="AP272" s="295"/>
      <c r="AQ272" s="295"/>
      <c r="AR272" s="23">
        <f t="shared" si="32"/>
        <v>50069</v>
      </c>
      <c r="AS272" s="23">
        <f t="shared" si="32"/>
        <v>117112</v>
      </c>
      <c r="AT272" s="23">
        <f t="shared" si="32"/>
        <v>97407</v>
      </c>
      <c r="AU272" s="23">
        <f t="shared" si="32"/>
        <v>86500</v>
      </c>
      <c r="AV272" s="23">
        <f t="shared" si="32"/>
        <v>20935</v>
      </c>
      <c r="AW272" s="23">
        <v>20483</v>
      </c>
      <c r="AX272" s="23">
        <v>18072</v>
      </c>
      <c r="AY272" s="291">
        <v>14233</v>
      </c>
      <c r="AZ272" s="177">
        <v>18030</v>
      </c>
      <c r="BA272" s="178">
        <v>158993</v>
      </c>
      <c r="BB272" s="57"/>
      <c r="BC272" s="57"/>
      <c r="BD272" s="122"/>
      <c r="BE272" s="122"/>
      <c r="BF272" s="57"/>
      <c r="BG272" s="57"/>
      <c r="BH272" s="57"/>
      <c r="BI272" s="57"/>
    </row>
    <row r="273" spans="1:61">
      <c r="A273" s="57"/>
      <c r="B273" s="57" t="s">
        <v>61</v>
      </c>
      <c r="C273" s="57"/>
      <c r="D273" s="57"/>
      <c r="E273" s="266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123">
        <v>223937</v>
      </c>
      <c r="AL273" s="123">
        <v>982091</v>
      </c>
      <c r="AM273" s="23">
        <f t="shared" ref="AM273:AQ275" si="33">AM236</f>
        <v>913864</v>
      </c>
      <c r="AN273" s="23">
        <f t="shared" si="33"/>
        <v>942352</v>
      </c>
      <c r="AO273" s="23">
        <f t="shared" si="33"/>
        <v>1016007</v>
      </c>
      <c r="AP273" s="23">
        <f t="shared" si="33"/>
        <v>891929</v>
      </c>
      <c r="AQ273" s="23">
        <f t="shared" si="33"/>
        <v>1005529</v>
      </c>
      <c r="AR273" s="23">
        <f t="shared" si="32"/>
        <v>1130972</v>
      </c>
      <c r="AS273" s="23">
        <f t="shared" si="32"/>
        <v>1047112</v>
      </c>
      <c r="AT273" s="23">
        <f t="shared" si="32"/>
        <v>1088929</v>
      </c>
      <c r="AU273" s="23">
        <f t="shared" si="32"/>
        <v>1065005</v>
      </c>
      <c r="AV273" s="23">
        <f t="shared" si="32"/>
        <v>1002516</v>
      </c>
      <c r="AW273" s="23">
        <v>1067646</v>
      </c>
      <c r="AX273" s="23">
        <v>1065812</v>
      </c>
      <c r="AY273" s="291">
        <v>1088319</v>
      </c>
      <c r="AZ273" s="177">
        <v>1097649</v>
      </c>
      <c r="BA273" s="178">
        <v>1088295</v>
      </c>
      <c r="BB273" s="57"/>
      <c r="BC273" s="57"/>
      <c r="BD273" s="122"/>
      <c r="BE273" s="122"/>
      <c r="BF273" s="57"/>
      <c r="BG273" s="57"/>
      <c r="BH273" s="57"/>
      <c r="BI273" s="57"/>
    </row>
    <row r="274" spans="1:61">
      <c r="A274" s="57"/>
      <c r="B274" s="57" t="s">
        <v>62</v>
      </c>
      <c r="C274" s="57"/>
      <c r="D274" s="57"/>
      <c r="E274" s="266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95"/>
      <c r="AC274" s="123">
        <v>0</v>
      </c>
      <c r="AD274" s="123">
        <v>0</v>
      </c>
      <c r="AE274" s="123">
        <v>0</v>
      </c>
      <c r="AF274" s="123">
        <v>0</v>
      </c>
      <c r="AG274" s="123">
        <v>0</v>
      </c>
      <c r="AH274" s="123">
        <v>0</v>
      </c>
      <c r="AI274" s="123">
        <v>0</v>
      </c>
      <c r="AJ274" s="23">
        <f t="shared" ref="AI274:AM275" si="34">AJ237</f>
        <v>0</v>
      </c>
      <c r="AK274" s="23">
        <f t="shared" si="34"/>
        <v>0</v>
      </c>
      <c r="AL274" s="23">
        <f t="shared" si="34"/>
        <v>0</v>
      </c>
      <c r="AM274" s="23">
        <f t="shared" si="34"/>
        <v>0</v>
      </c>
      <c r="AN274" s="23">
        <f t="shared" si="33"/>
        <v>0</v>
      </c>
      <c r="AO274" s="23">
        <f t="shared" si="33"/>
        <v>0</v>
      </c>
      <c r="AP274" s="23">
        <f t="shared" si="33"/>
        <v>0</v>
      </c>
      <c r="AQ274" s="23">
        <f t="shared" si="33"/>
        <v>0</v>
      </c>
      <c r="AR274" s="23">
        <f t="shared" si="32"/>
        <v>0</v>
      </c>
      <c r="AS274" s="23">
        <v>0</v>
      </c>
      <c r="AT274" s="23">
        <v>0</v>
      </c>
      <c r="AU274" s="23">
        <v>0</v>
      </c>
      <c r="AV274" s="23">
        <v>0</v>
      </c>
      <c r="AW274" s="23">
        <v>0</v>
      </c>
      <c r="AX274" s="23">
        <v>0</v>
      </c>
      <c r="AY274" s="123">
        <v>0</v>
      </c>
      <c r="AZ274" s="123">
        <v>0</v>
      </c>
      <c r="BA274" s="123">
        <v>0</v>
      </c>
      <c r="BB274" s="57"/>
      <c r="BC274" s="57"/>
      <c r="BD274" s="122"/>
      <c r="BE274" s="122"/>
      <c r="BF274" s="57"/>
      <c r="BG274" s="57"/>
      <c r="BH274" s="57"/>
      <c r="BI274" s="57"/>
    </row>
    <row r="275" spans="1:61">
      <c r="A275" s="57"/>
      <c r="B275" s="57" t="s">
        <v>63</v>
      </c>
      <c r="C275" s="57"/>
      <c r="D275" s="57"/>
      <c r="E275" s="266"/>
      <c r="F275" s="266"/>
      <c r="G275" s="266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6"/>
      <c r="Z275" s="266"/>
      <c r="AA275" s="266"/>
      <c r="AB275" s="295"/>
      <c r="AC275" s="295"/>
      <c r="AD275" s="295"/>
      <c r="AE275" s="23">
        <f t="shared" ref="AE275:AH275" si="35">AE238</f>
        <v>1693</v>
      </c>
      <c r="AF275" s="23">
        <f t="shared" si="35"/>
        <v>3038</v>
      </c>
      <c r="AG275" s="23">
        <f t="shared" si="35"/>
        <v>3224</v>
      </c>
      <c r="AH275" s="23">
        <f t="shared" si="35"/>
        <v>2849</v>
      </c>
      <c r="AI275" s="23">
        <f t="shared" si="34"/>
        <v>2274</v>
      </c>
      <c r="AJ275" s="23">
        <f t="shared" si="34"/>
        <v>2529</v>
      </c>
      <c r="AK275" s="23">
        <f t="shared" si="34"/>
        <v>4478</v>
      </c>
      <c r="AL275" s="23">
        <f>AL238</f>
        <v>4557</v>
      </c>
      <c r="AM275" s="23">
        <f t="shared" si="34"/>
        <v>4022</v>
      </c>
      <c r="AN275" s="23">
        <f t="shared" si="33"/>
        <v>1678</v>
      </c>
      <c r="AO275" s="23">
        <f t="shared" si="33"/>
        <v>1458</v>
      </c>
      <c r="AP275" s="23">
        <f t="shared" si="33"/>
        <v>0</v>
      </c>
      <c r="AQ275" s="23">
        <f t="shared" si="33"/>
        <v>0</v>
      </c>
      <c r="AR275" s="23">
        <f t="shared" si="32"/>
        <v>0</v>
      </c>
      <c r="AS275" s="23">
        <v>0</v>
      </c>
      <c r="AT275" s="23">
        <v>0</v>
      </c>
      <c r="AU275" s="23">
        <v>0</v>
      </c>
      <c r="AV275" s="23">
        <v>0</v>
      </c>
      <c r="AW275" s="23">
        <v>0</v>
      </c>
      <c r="AX275" s="23">
        <v>0</v>
      </c>
      <c r="AY275" s="123">
        <v>0</v>
      </c>
      <c r="AZ275" s="123">
        <v>0</v>
      </c>
      <c r="BA275" s="123">
        <v>0</v>
      </c>
      <c r="BB275" s="57"/>
      <c r="BC275" s="57"/>
      <c r="BD275" s="122"/>
      <c r="BE275" s="122"/>
      <c r="BF275" s="57"/>
      <c r="BG275" s="57"/>
      <c r="BH275" s="57"/>
      <c r="BI275" s="57"/>
    </row>
    <row r="276" spans="1:61">
      <c r="A276" s="57"/>
      <c r="B276" s="57" t="s">
        <v>194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123"/>
      <c r="Y276" s="123"/>
      <c r="Z276" s="123"/>
      <c r="AA276" s="123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5"/>
      <c r="AY276" s="295"/>
      <c r="AZ276" s="295"/>
      <c r="BA276" s="295"/>
      <c r="BB276" s="57"/>
      <c r="BC276" s="57"/>
      <c r="BD276" s="122"/>
      <c r="BE276" s="122"/>
      <c r="BF276" s="123"/>
      <c r="BG276" s="123"/>
      <c r="BH276" s="123"/>
      <c r="BI276" s="123"/>
    </row>
    <row r="277" spans="1:61">
      <c r="A277" s="57"/>
      <c r="B277" s="57" t="s">
        <v>64</v>
      </c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123"/>
      <c r="Y277" s="123"/>
      <c r="Z277" s="123"/>
      <c r="AA277" s="123"/>
      <c r="AB277" s="23">
        <f t="shared" ref="AB277:AD277" si="36">AB240</f>
        <v>346316</v>
      </c>
      <c r="AC277" s="23">
        <f t="shared" si="36"/>
        <v>362268</v>
      </c>
      <c r="AD277" s="23">
        <f t="shared" si="36"/>
        <v>373449</v>
      </c>
      <c r="AE277" s="23">
        <f t="shared" ref="AE277:AG277" si="37">AE240</f>
        <v>355610</v>
      </c>
      <c r="AF277" s="23">
        <f t="shared" si="37"/>
        <v>293629</v>
      </c>
      <c r="AG277" s="23">
        <f t="shared" si="37"/>
        <v>262095</v>
      </c>
      <c r="AH277" s="23">
        <f t="shared" ref="AH277:AU278" si="38">AH240</f>
        <v>281864</v>
      </c>
      <c r="AI277" s="23">
        <f t="shared" si="38"/>
        <v>291555</v>
      </c>
      <c r="AJ277" s="23">
        <f t="shared" si="38"/>
        <v>317875</v>
      </c>
      <c r="AK277" s="23">
        <f t="shared" si="38"/>
        <v>289499</v>
      </c>
      <c r="AL277" s="23">
        <f t="shared" si="38"/>
        <v>244703</v>
      </c>
      <c r="AM277" s="23">
        <f t="shared" si="38"/>
        <v>212210</v>
      </c>
      <c r="AN277" s="23">
        <f t="shared" si="38"/>
        <v>219127</v>
      </c>
      <c r="AO277" s="23">
        <f t="shared" si="38"/>
        <v>232740</v>
      </c>
      <c r="AP277" s="23">
        <f t="shared" si="38"/>
        <v>206878</v>
      </c>
      <c r="AQ277" s="23">
        <f t="shared" si="38"/>
        <v>255270</v>
      </c>
      <c r="AR277" s="23">
        <f t="shared" si="38"/>
        <v>229730</v>
      </c>
      <c r="AS277" s="23">
        <f t="shared" si="38"/>
        <v>243890</v>
      </c>
      <c r="AT277" s="23">
        <f t="shared" si="38"/>
        <v>252283</v>
      </c>
      <c r="AU277" s="23">
        <f t="shared" si="38"/>
        <v>222652</v>
      </c>
      <c r="AV277" s="23">
        <f>AV240</f>
        <v>204324</v>
      </c>
      <c r="AW277" s="23">
        <v>96832</v>
      </c>
      <c r="AX277" s="23">
        <v>106059</v>
      </c>
      <c r="AY277" s="291">
        <v>91634</v>
      </c>
      <c r="AZ277" s="177">
        <v>103567</v>
      </c>
      <c r="BA277" s="178">
        <v>101018</v>
      </c>
      <c r="BB277" s="57"/>
      <c r="BC277" s="57"/>
      <c r="BD277" s="122"/>
      <c r="BE277" s="122"/>
      <c r="BF277" s="57"/>
      <c r="BG277" s="57"/>
      <c r="BH277" s="57"/>
      <c r="BI277" s="57"/>
    </row>
    <row r="278" spans="1:61">
      <c r="A278" s="57"/>
      <c r="B278" s="57" t="s">
        <v>65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123"/>
      <c r="Y278" s="279"/>
      <c r="Z278" s="279"/>
      <c r="AA278" s="279"/>
      <c r="AB278" s="279"/>
      <c r="AC278" s="279"/>
      <c r="AD278" s="279"/>
      <c r="AE278" s="279"/>
      <c r="AF278" s="279"/>
      <c r="AG278" s="279"/>
      <c r="AH278" s="279"/>
      <c r="AI278" s="279"/>
      <c r="AJ278" s="279"/>
      <c r="AK278" s="279"/>
      <c r="AL278" s="23">
        <f>AL241</f>
        <v>16009</v>
      </c>
      <c r="AM278" s="23">
        <f t="shared" si="38"/>
        <v>759883</v>
      </c>
      <c r="AN278" s="23">
        <f t="shared" si="38"/>
        <v>886472</v>
      </c>
      <c r="AO278" s="23">
        <f t="shared" si="38"/>
        <v>866971</v>
      </c>
      <c r="AP278" s="23">
        <f t="shared" si="38"/>
        <v>892336</v>
      </c>
      <c r="AQ278" s="23">
        <f t="shared" si="38"/>
        <v>891726</v>
      </c>
      <c r="AR278" s="23">
        <f t="shared" si="38"/>
        <v>880455</v>
      </c>
      <c r="AS278" s="23">
        <f t="shared" si="38"/>
        <v>856149</v>
      </c>
      <c r="AT278" s="23">
        <f t="shared" si="38"/>
        <v>675604</v>
      </c>
      <c r="AU278" s="23">
        <f t="shared" si="38"/>
        <v>128094</v>
      </c>
      <c r="AV278" s="23">
        <f>AV241</f>
        <v>211163</v>
      </c>
      <c r="AW278" s="23">
        <v>207986</v>
      </c>
      <c r="AX278" s="23">
        <v>165061</v>
      </c>
      <c r="AY278" s="291">
        <v>215702</v>
      </c>
      <c r="AZ278" s="177">
        <v>62368</v>
      </c>
      <c r="BA278" s="178">
        <v>62636</v>
      </c>
      <c r="BB278" s="57"/>
      <c r="BC278" s="57"/>
      <c r="BD278" s="122"/>
      <c r="BE278" s="122"/>
      <c r="BF278" s="57"/>
      <c r="BG278" s="57"/>
      <c r="BH278" s="57"/>
      <c r="BI278" s="57"/>
    </row>
    <row r="279" spans="1:61">
      <c r="A279" s="57"/>
      <c r="B279" s="57" t="s">
        <v>66</v>
      </c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123"/>
      <c r="Y279" s="123"/>
      <c r="Z279" s="123"/>
      <c r="AA279" s="123"/>
      <c r="AB279" s="123"/>
      <c r="AC279" s="123">
        <f t="shared" ref="AC279:AE279" si="39">AC243</f>
        <v>0</v>
      </c>
      <c r="AD279" s="123">
        <f t="shared" si="39"/>
        <v>0</v>
      </c>
      <c r="AE279" s="123">
        <f t="shared" si="39"/>
        <v>0</v>
      </c>
      <c r="AF279" s="123">
        <f t="shared" ref="AF279:AH279" si="40">AF243</f>
        <v>0</v>
      </c>
      <c r="AG279" s="123">
        <f t="shared" si="40"/>
        <v>0</v>
      </c>
      <c r="AH279" s="123">
        <f t="shared" si="40"/>
        <v>0</v>
      </c>
      <c r="AI279" s="123">
        <f t="shared" ref="AI279:AJ279" si="41">AI243</f>
        <v>0</v>
      </c>
      <c r="AJ279" s="123">
        <f t="shared" si="41"/>
        <v>0</v>
      </c>
      <c r="AK279" s="123">
        <f>AK243</f>
        <v>618279</v>
      </c>
      <c r="AL279" s="123">
        <v>752250</v>
      </c>
      <c r="AM279" s="123">
        <v>1644100</v>
      </c>
      <c r="AN279" s="23">
        <f t="shared" ref="AN279:AU279" si="42">AN243</f>
        <v>125387</v>
      </c>
      <c r="AO279" s="23">
        <f t="shared" si="42"/>
        <v>1105881</v>
      </c>
      <c r="AP279" s="23">
        <f t="shared" si="42"/>
        <v>518898</v>
      </c>
      <c r="AQ279" s="23">
        <f t="shared" si="42"/>
        <v>0</v>
      </c>
      <c r="AR279" s="23">
        <f t="shared" si="42"/>
        <v>0</v>
      </c>
      <c r="AS279" s="23">
        <f t="shared" si="42"/>
        <v>0</v>
      </c>
      <c r="AT279" s="23">
        <f t="shared" si="42"/>
        <v>0</v>
      </c>
      <c r="AU279" s="23">
        <f t="shared" si="42"/>
        <v>0</v>
      </c>
      <c r="AV279" s="23">
        <f>AV243</f>
        <v>0</v>
      </c>
      <c r="AW279" s="23">
        <v>0</v>
      </c>
      <c r="AX279" s="57">
        <v>0</v>
      </c>
      <c r="AY279" s="291">
        <v>103287</v>
      </c>
      <c r="AZ279" s="123">
        <v>127804</v>
      </c>
      <c r="BA279" s="123">
        <v>230995</v>
      </c>
      <c r="BB279" s="57"/>
      <c r="BC279" s="57"/>
      <c r="BD279" s="122"/>
      <c r="BE279" s="122"/>
      <c r="BF279" s="57"/>
      <c r="BG279" s="57"/>
      <c r="BH279" s="57"/>
      <c r="BI279" s="57"/>
    </row>
    <row r="280" spans="1:61">
      <c r="A280" s="57"/>
      <c r="B280" s="57" t="s">
        <v>67</v>
      </c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123"/>
      <c r="Y280" s="123"/>
      <c r="Z280" s="123"/>
      <c r="AA280" s="123"/>
      <c r="AB280" s="123"/>
      <c r="AC280" s="23">
        <f t="shared" ref="AC280:AE280" si="43">AC246</f>
        <v>12852</v>
      </c>
      <c r="AD280" s="23">
        <f t="shared" si="43"/>
        <v>14786</v>
      </c>
      <c r="AE280" s="23">
        <f t="shared" si="43"/>
        <v>17376</v>
      </c>
      <c r="AF280" s="23">
        <f t="shared" ref="AF280:AI280" si="44">AF246</f>
        <v>16184</v>
      </c>
      <c r="AG280" s="23">
        <f t="shared" si="44"/>
        <v>15780</v>
      </c>
      <c r="AH280" s="23">
        <f t="shared" si="44"/>
        <v>14866</v>
      </c>
      <c r="AI280" s="23">
        <f t="shared" si="44"/>
        <v>15067</v>
      </c>
      <c r="AJ280" s="23">
        <f t="shared" ref="AJ280:AM280" si="45">AJ246</f>
        <v>15842</v>
      </c>
      <c r="AK280" s="23">
        <f t="shared" si="45"/>
        <v>15828</v>
      </c>
      <c r="AL280" s="23">
        <f t="shared" si="45"/>
        <v>16009</v>
      </c>
      <c r="AM280" s="23">
        <f t="shared" si="45"/>
        <v>15850</v>
      </c>
      <c r="AN280" s="23">
        <f t="shared" ref="AN280:AU280" si="46">AN246</f>
        <v>13705</v>
      </c>
      <c r="AO280" s="23">
        <f t="shared" si="46"/>
        <v>15246</v>
      </c>
      <c r="AP280" s="23">
        <f t="shared" si="46"/>
        <v>15807</v>
      </c>
      <c r="AQ280" s="23">
        <f t="shared" si="46"/>
        <v>16595</v>
      </c>
      <c r="AR280" s="23">
        <f t="shared" si="46"/>
        <v>15960</v>
      </c>
      <c r="AS280" s="23">
        <f t="shared" si="46"/>
        <v>16194</v>
      </c>
      <c r="AT280" s="23">
        <f t="shared" si="46"/>
        <v>16767</v>
      </c>
      <c r="AU280" s="23">
        <f t="shared" si="46"/>
        <v>16182</v>
      </c>
      <c r="AV280" s="23">
        <f>AV246</f>
        <v>14355</v>
      </c>
      <c r="AW280" s="23">
        <v>14187</v>
      </c>
      <c r="AX280" s="57">
        <v>13590</v>
      </c>
      <c r="AY280" s="177">
        <v>12935</v>
      </c>
      <c r="AZ280" s="177">
        <v>12543</v>
      </c>
      <c r="BA280" s="177">
        <v>12108</v>
      </c>
      <c r="BB280" s="57"/>
      <c r="BC280" s="57"/>
      <c r="BD280" s="122"/>
      <c r="BE280" s="122"/>
      <c r="BF280" s="57"/>
      <c r="BG280" s="57"/>
      <c r="BH280" s="57"/>
      <c r="BI280" s="57"/>
    </row>
    <row r="281" spans="1:61">
      <c r="A281" s="57"/>
      <c r="B281" s="57" t="s">
        <v>197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123"/>
      <c r="Y281" s="123"/>
      <c r="Z281" s="123"/>
      <c r="AA281" s="123"/>
      <c r="AB281" s="123"/>
      <c r="AC281" s="123">
        <v>0</v>
      </c>
      <c r="AD281" s="57">
        <v>0</v>
      </c>
      <c r="AE281" s="57">
        <v>0</v>
      </c>
      <c r="AF281" s="57">
        <v>0</v>
      </c>
      <c r="AG281" s="57">
        <v>0</v>
      </c>
      <c r="AH281" s="57">
        <v>0</v>
      </c>
      <c r="AI281" s="57">
        <v>0</v>
      </c>
      <c r="AJ281" s="57">
        <v>0</v>
      </c>
      <c r="AK281" s="57">
        <v>0</v>
      </c>
      <c r="AL281" s="57">
        <v>0</v>
      </c>
      <c r="AM281" s="57">
        <v>0</v>
      </c>
      <c r="AN281" s="57">
        <v>0</v>
      </c>
      <c r="AO281" s="57">
        <v>0</v>
      </c>
      <c r="AP281" s="57">
        <v>0</v>
      </c>
      <c r="AQ281" s="57">
        <v>0</v>
      </c>
      <c r="AR281" s="57">
        <v>0</v>
      </c>
      <c r="AS281" s="57">
        <v>0</v>
      </c>
      <c r="AT281" s="57">
        <v>0</v>
      </c>
      <c r="AU281" s="57">
        <v>0</v>
      </c>
      <c r="AV281" s="57">
        <v>0</v>
      </c>
      <c r="AW281" s="57">
        <v>0</v>
      </c>
      <c r="AX281" s="57">
        <v>0</v>
      </c>
      <c r="AY281" s="57">
        <v>0</v>
      </c>
      <c r="AZ281" s="23">
        <v>0</v>
      </c>
      <c r="BA281" s="23">
        <v>0</v>
      </c>
      <c r="BB281" s="57"/>
      <c r="BC281" s="57"/>
      <c r="BD281" s="122"/>
      <c r="BE281" s="122"/>
      <c r="BF281" s="57"/>
      <c r="BG281" s="57"/>
      <c r="BH281" s="57"/>
      <c r="BI281" s="57"/>
    </row>
    <row r="282" spans="1:61">
      <c r="A282" s="57"/>
      <c r="B282" s="57" t="s">
        <v>198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123"/>
      <c r="Y282" s="123"/>
      <c r="Z282" s="123"/>
      <c r="AA282" s="123"/>
      <c r="AB282" s="23">
        <f t="shared" ref="AB282:AU282" si="47">SUM(AB268:AB281)</f>
        <v>346316</v>
      </c>
      <c r="AC282" s="23">
        <f t="shared" si="47"/>
        <v>16612204</v>
      </c>
      <c r="AD282" s="23">
        <f t="shared" si="47"/>
        <v>17998388</v>
      </c>
      <c r="AE282" s="23">
        <f t="shared" si="47"/>
        <v>18420176</v>
      </c>
      <c r="AF282" s="23">
        <f t="shared" si="47"/>
        <v>18666637</v>
      </c>
      <c r="AG282" s="23">
        <f t="shared" si="47"/>
        <v>18626596</v>
      </c>
      <c r="AH282" s="23">
        <f t="shared" si="47"/>
        <v>17308528</v>
      </c>
      <c r="AI282" s="23">
        <f t="shared" si="47"/>
        <v>17895085</v>
      </c>
      <c r="AJ282" s="23">
        <f t="shared" si="47"/>
        <v>17595921</v>
      </c>
      <c r="AK282" s="23">
        <f t="shared" si="47"/>
        <v>19058568</v>
      </c>
      <c r="AL282" s="23">
        <f t="shared" si="47"/>
        <v>19286490</v>
      </c>
      <c r="AM282" s="23">
        <f t="shared" si="47"/>
        <v>20185655</v>
      </c>
      <c r="AN282" s="23">
        <f t="shared" si="47"/>
        <v>19028471</v>
      </c>
      <c r="AO282" s="23">
        <f t="shared" si="47"/>
        <v>20371005</v>
      </c>
      <c r="AP282" s="23">
        <f t="shared" si="47"/>
        <v>19257161</v>
      </c>
      <c r="AQ282" s="23">
        <f t="shared" si="47"/>
        <v>18564814</v>
      </c>
      <c r="AR282" s="23">
        <f t="shared" si="47"/>
        <v>18644710</v>
      </c>
      <c r="AS282" s="23">
        <f t="shared" si="47"/>
        <v>19421407</v>
      </c>
      <c r="AT282" s="23">
        <f t="shared" si="47"/>
        <v>21071602</v>
      </c>
      <c r="AU282" s="23">
        <f t="shared" si="47"/>
        <v>20535206</v>
      </c>
      <c r="AV282" s="23">
        <f>SUM(AV268:AV281)</f>
        <v>20167793</v>
      </c>
      <c r="AW282" s="23">
        <f>SUM(AW268:AW281)</f>
        <v>20052885</v>
      </c>
      <c r="AX282" s="23">
        <v>19564620</v>
      </c>
      <c r="AY282" s="291">
        <v>20093132</v>
      </c>
      <c r="AZ282" s="23">
        <v>20005103</v>
      </c>
      <c r="BA282" s="23">
        <v>20417816</v>
      </c>
      <c r="BB282" s="57"/>
      <c r="BC282" s="57"/>
      <c r="BD282" s="122"/>
      <c r="BE282" s="122"/>
      <c r="BF282" s="57"/>
      <c r="BG282" s="57"/>
      <c r="BH282" s="57"/>
      <c r="BI282" s="57"/>
    </row>
    <row r="283" spans="1:61">
      <c r="A283" s="57"/>
      <c r="B283" s="57" t="s">
        <v>199</v>
      </c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123"/>
      <c r="Y283" s="123"/>
      <c r="Z283" s="123"/>
      <c r="AA283" s="123"/>
      <c r="AB283" s="123"/>
      <c r="AC283" s="123">
        <v>0</v>
      </c>
      <c r="AD283" s="123">
        <v>0</v>
      </c>
      <c r="AE283" s="123">
        <v>0</v>
      </c>
      <c r="AF283" s="123">
        <v>0</v>
      </c>
      <c r="AG283" s="123">
        <v>0</v>
      </c>
      <c r="AH283" s="123">
        <v>0</v>
      </c>
      <c r="AI283" s="21">
        <v>0</v>
      </c>
      <c r="AJ283" s="123">
        <v>0</v>
      </c>
      <c r="AK283" s="123">
        <v>0</v>
      </c>
      <c r="AL283" s="123">
        <v>0</v>
      </c>
      <c r="AM283" s="123">
        <v>0</v>
      </c>
      <c r="AN283" s="1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0</v>
      </c>
      <c r="AY283" s="57">
        <v>0</v>
      </c>
      <c r="AZ283" s="57">
        <v>0</v>
      </c>
      <c r="BA283" s="21">
        <v>0</v>
      </c>
      <c r="BB283" s="57"/>
      <c r="BC283" s="57"/>
      <c r="BD283" s="122"/>
      <c r="BE283" s="122"/>
      <c r="BF283" s="57"/>
      <c r="BG283" s="57"/>
      <c r="BH283" s="57"/>
      <c r="BI283" s="57"/>
    </row>
    <row r="284" spans="1:61">
      <c r="A284" s="57"/>
      <c r="B284" s="57" t="s">
        <v>121</v>
      </c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123"/>
      <c r="Y284" s="123"/>
      <c r="Z284" s="123"/>
      <c r="AA284" s="123"/>
      <c r="AB284" s="123"/>
      <c r="AC284" s="123">
        <v>0</v>
      </c>
      <c r="AD284" s="123">
        <v>43230</v>
      </c>
      <c r="AE284" s="123">
        <v>42633</v>
      </c>
      <c r="AF284" s="123">
        <v>52930</v>
      </c>
      <c r="AG284" s="123">
        <v>54228</v>
      </c>
      <c r="AH284" s="123">
        <v>53550</v>
      </c>
      <c r="AI284" s="123">
        <v>63996</v>
      </c>
      <c r="AJ284" s="123">
        <v>66250</v>
      </c>
      <c r="AK284" s="123">
        <v>67013</v>
      </c>
      <c r="AL284" s="123">
        <v>78532</v>
      </c>
      <c r="AM284" s="123">
        <v>83904</v>
      </c>
      <c r="AN284" s="123">
        <v>87866</v>
      </c>
      <c r="AO284" s="123">
        <v>89348</v>
      </c>
      <c r="AP284" s="123">
        <v>92406</v>
      </c>
      <c r="AQ284" s="123">
        <v>94189</v>
      </c>
      <c r="AR284" s="123">
        <v>93572</v>
      </c>
      <c r="AS284" s="123">
        <v>95734</v>
      </c>
      <c r="AT284" s="123">
        <v>96456</v>
      </c>
      <c r="AU284" s="123">
        <v>97605</v>
      </c>
      <c r="AV284" s="23">
        <v>97715</v>
      </c>
      <c r="AW284" s="23">
        <v>96251</v>
      </c>
      <c r="AX284" s="23">
        <v>97654</v>
      </c>
      <c r="AY284" s="291">
        <v>97537</v>
      </c>
      <c r="AZ284" s="23">
        <v>97772</v>
      </c>
      <c r="BA284" s="23">
        <v>97519</v>
      </c>
      <c r="BB284" s="57"/>
      <c r="BC284" s="57"/>
      <c r="BD284" s="122"/>
      <c r="BE284" s="122"/>
      <c r="BF284" s="57"/>
      <c r="BG284" s="57"/>
      <c r="BH284" s="57"/>
      <c r="BI284" s="57"/>
    </row>
    <row r="285" spans="1:61">
      <c r="A285" s="57"/>
      <c r="B285" s="57" t="s">
        <v>71</v>
      </c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123"/>
      <c r="Y285" s="123"/>
      <c r="Z285" s="123"/>
      <c r="AA285" s="123"/>
      <c r="AB285" s="123"/>
      <c r="AC285" s="123">
        <v>0</v>
      </c>
      <c r="AD285" s="123">
        <v>0</v>
      </c>
      <c r="AE285" s="123">
        <v>0</v>
      </c>
      <c r="AF285" s="123">
        <v>0</v>
      </c>
      <c r="AG285" s="123">
        <v>0</v>
      </c>
      <c r="AH285" s="123">
        <v>0</v>
      </c>
      <c r="AI285" s="123">
        <v>0</v>
      </c>
      <c r="AJ285" s="123">
        <v>0</v>
      </c>
      <c r="AK285" s="123">
        <v>0</v>
      </c>
      <c r="AL285" s="123">
        <v>0</v>
      </c>
      <c r="AM285" s="123">
        <v>0</v>
      </c>
      <c r="AN285" s="123">
        <v>0</v>
      </c>
      <c r="AO285" s="123">
        <v>0</v>
      </c>
      <c r="AP285" s="123">
        <v>0</v>
      </c>
      <c r="AQ285" s="123">
        <v>0</v>
      </c>
      <c r="AR285" s="23">
        <v>0</v>
      </c>
      <c r="AS285" s="23">
        <v>0</v>
      </c>
      <c r="AT285" s="23">
        <v>0</v>
      </c>
      <c r="AU285" s="23">
        <v>0</v>
      </c>
      <c r="AV285" s="23">
        <v>0</v>
      </c>
      <c r="AW285" s="23">
        <v>0</v>
      </c>
      <c r="AX285" s="23">
        <v>0</v>
      </c>
      <c r="AY285" s="57">
        <v>0</v>
      </c>
      <c r="AZ285" s="57">
        <v>0</v>
      </c>
      <c r="BA285" s="57">
        <v>0</v>
      </c>
      <c r="BB285" s="57"/>
      <c r="BC285" s="57"/>
      <c r="BD285" s="122"/>
      <c r="BE285" s="122"/>
      <c r="BF285" s="57"/>
      <c r="BG285" s="57"/>
      <c r="BH285" s="57"/>
      <c r="BI285" s="57"/>
    </row>
    <row r="286" spans="1:61">
      <c r="A286" s="57"/>
      <c r="B286" s="57" t="s">
        <v>74</v>
      </c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123"/>
      <c r="Y286" s="123"/>
      <c r="Z286" s="123"/>
      <c r="AA286" s="123"/>
      <c r="AB286" s="123"/>
      <c r="AC286" s="123">
        <v>460</v>
      </c>
      <c r="AD286" s="123">
        <v>449</v>
      </c>
      <c r="AE286" s="123">
        <v>544</v>
      </c>
      <c r="AF286" s="123">
        <v>650</v>
      </c>
      <c r="AG286" s="123">
        <v>594</v>
      </c>
      <c r="AH286" s="123">
        <v>678</v>
      </c>
      <c r="AI286" s="123">
        <v>634</v>
      </c>
      <c r="AJ286" s="123">
        <v>636</v>
      </c>
      <c r="AK286" s="123">
        <v>668</v>
      </c>
      <c r="AL286" s="123">
        <v>4557</v>
      </c>
      <c r="AM286" s="123">
        <v>4784</v>
      </c>
      <c r="AN286" s="123">
        <v>7650</v>
      </c>
      <c r="AO286" s="123">
        <v>5852</v>
      </c>
      <c r="AP286" s="123">
        <v>5502</v>
      </c>
      <c r="AQ286" s="123">
        <v>5513</v>
      </c>
      <c r="AR286" s="123">
        <v>5526</v>
      </c>
      <c r="AS286" s="123">
        <v>5540</v>
      </c>
      <c r="AT286" s="123">
        <v>5559</v>
      </c>
      <c r="AU286" s="123">
        <v>5294</v>
      </c>
      <c r="AV286" s="23">
        <v>5293</v>
      </c>
      <c r="AW286" s="23">
        <v>5333</v>
      </c>
      <c r="AX286" s="23">
        <v>5333</v>
      </c>
      <c r="AY286" s="291">
        <v>2888</v>
      </c>
      <c r="AZ286" s="23">
        <v>1327</v>
      </c>
      <c r="BA286" s="23">
        <v>1327</v>
      </c>
      <c r="BB286" s="57"/>
      <c r="BC286" s="57"/>
      <c r="BD286" s="122"/>
      <c r="BE286" s="122"/>
      <c r="BF286" s="123"/>
      <c r="BG286" s="123"/>
      <c r="BH286" s="123"/>
      <c r="BI286" s="123"/>
    </row>
    <row r="287" spans="1:61">
      <c r="A287" s="57"/>
      <c r="B287" s="57" t="s">
        <v>80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123"/>
      <c r="Y287" s="123"/>
      <c r="Z287" s="123"/>
      <c r="AA287" s="123"/>
      <c r="AB287" s="123"/>
      <c r="AC287" s="123">
        <v>40184</v>
      </c>
      <c r="AD287" s="123">
        <v>93654</v>
      </c>
      <c r="AE287" s="123">
        <v>88526</v>
      </c>
      <c r="AF287" s="123">
        <v>25421</v>
      </c>
      <c r="AG287" s="123">
        <v>15758</v>
      </c>
      <c r="AH287" s="123">
        <v>4399</v>
      </c>
      <c r="AI287" s="123">
        <v>2298</v>
      </c>
      <c r="AJ287" s="123">
        <v>1929</v>
      </c>
      <c r="AK287" s="123">
        <v>1308</v>
      </c>
      <c r="AL287" s="123">
        <v>1286</v>
      </c>
      <c r="AM287" s="123">
        <v>797</v>
      </c>
      <c r="AN287" s="123">
        <v>1529</v>
      </c>
      <c r="AO287" s="123">
        <v>460</v>
      </c>
      <c r="AP287" s="123">
        <v>209</v>
      </c>
      <c r="AQ287" s="123">
        <v>30</v>
      </c>
      <c r="AR287" s="123">
        <v>52</v>
      </c>
      <c r="AS287" s="123">
        <v>107</v>
      </c>
      <c r="AT287" s="123">
        <v>1442</v>
      </c>
      <c r="AU287" s="123">
        <v>2778</v>
      </c>
      <c r="AV287" s="57">
        <v>891</v>
      </c>
      <c r="AW287" s="57">
        <v>365</v>
      </c>
      <c r="AX287" s="57">
        <v>411</v>
      </c>
      <c r="AY287" s="291">
        <v>207</v>
      </c>
      <c r="AZ287" s="23">
        <v>168</v>
      </c>
      <c r="BA287" s="23">
        <v>213</v>
      </c>
      <c r="BB287" s="57"/>
      <c r="BC287" s="57"/>
      <c r="BD287" s="122"/>
      <c r="BE287" s="122"/>
      <c r="BF287" s="57"/>
      <c r="BG287" s="57"/>
      <c r="BH287" s="57"/>
      <c r="BI287" s="57"/>
    </row>
    <row r="288" spans="1:61">
      <c r="A288" s="123"/>
      <c r="B288" s="260" t="s">
        <v>129</v>
      </c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>
        <v>8787673</v>
      </c>
      <c r="U288" s="123">
        <v>9495272</v>
      </c>
      <c r="V288" s="123">
        <v>10141013</v>
      </c>
      <c r="W288" s="123">
        <v>10700768</v>
      </c>
      <c r="X288" s="123">
        <v>11014643</v>
      </c>
      <c r="Y288" s="123">
        <v>11711074</v>
      </c>
      <c r="Z288" s="123">
        <v>12497250</v>
      </c>
      <c r="AA288" s="123">
        <v>13680361</v>
      </c>
      <c r="AB288" s="123">
        <v>15660303</v>
      </c>
      <c r="AC288" s="123">
        <v>16652848</v>
      </c>
      <c r="AD288" s="123">
        <v>18135721</v>
      </c>
      <c r="AE288" s="123">
        <v>18551879</v>
      </c>
      <c r="AF288" s="123">
        <v>18745638</v>
      </c>
      <c r="AG288" s="123">
        <v>18697176</v>
      </c>
      <c r="AH288" s="123">
        <v>17367155</v>
      </c>
      <c r="AI288" s="123">
        <v>17962013</v>
      </c>
      <c r="AJ288" s="123">
        <v>17764736</v>
      </c>
      <c r="AK288" s="123">
        <v>19127557</v>
      </c>
      <c r="AL288" s="123">
        <v>19354856</v>
      </c>
      <c r="AM288" s="123">
        <v>20275140</v>
      </c>
      <c r="AN288" s="123">
        <v>20254516</v>
      </c>
      <c r="AO288" s="123">
        <v>20466665</v>
      </c>
      <c r="AP288" s="123">
        <v>19355278</v>
      </c>
      <c r="AQ288" s="123">
        <v>18664546</v>
      </c>
      <c r="AR288" s="123">
        <v>18743860</v>
      </c>
      <c r="AS288" s="123">
        <v>19522788</v>
      </c>
      <c r="AT288" s="123">
        <v>21175059</v>
      </c>
      <c r="AU288" s="123">
        <v>20640883</v>
      </c>
      <c r="AV288" s="123">
        <v>20271692</v>
      </c>
      <c r="AW288" s="123">
        <v>20154834</v>
      </c>
      <c r="AX288" s="123">
        <v>19681608</v>
      </c>
      <c r="AY288" s="123">
        <v>20206699</v>
      </c>
      <c r="AZ288" s="123">
        <v>20104370</v>
      </c>
      <c r="BA288" s="123">
        <v>20516875</v>
      </c>
      <c r="BB288" s="57"/>
      <c r="BC288" s="57"/>
      <c r="BD288" s="123"/>
      <c r="BE288" s="123"/>
      <c r="BF288" s="57"/>
      <c r="BG288" s="57"/>
      <c r="BH288" s="57"/>
      <c r="BI288" s="57"/>
    </row>
    <row r="289" spans="1:61">
      <c r="A289" s="57" t="s">
        <v>211</v>
      </c>
      <c r="B289" s="253" t="s">
        <v>91</v>
      </c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123">
        <v>5647754</v>
      </c>
      <c r="U289" s="123">
        <v>5921994</v>
      </c>
      <c r="V289" s="123">
        <v>6477848</v>
      </c>
      <c r="W289" s="123">
        <v>6007932</v>
      </c>
      <c r="X289" s="123">
        <v>6921250</v>
      </c>
      <c r="Y289" s="123">
        <v>7838167</v>
      </c>
      <c r="Z289" s="123">
        <v>7104370</v>
      </c>
      <c r="AA289" s="123">
        <v>7425302</v>
      </c>
      <c r="AB289" s="123">
        <v>7547591</v>
      </c>
      <c r="AC289" s="123">
        <v>8213219</v>
      </c>
      <c r="AD289" s="123">
        <v>8663130</v>
      </c>
      <c r="AE289" s="123">
        <v>9473596</v>
      </c>
      <c r="AF289" s="123">
        <v>9617114</v>
      </c>
      <c r="AG289" s="123">
        <v>9844696</v>
      </c>
      <c r="AH289" s="123">
        <v>10026045</v>
      </c>
      <c r="AI289" s="123">
        <v>10390746</v>
      </c>
      <c r="AJ289" s="123">
        <v>10325937</v>
      </c>
      <c r="AK289" s="123">
        <v>10294581</v>
      </c>
      <c r="AL289" s="123">
        <v>9882802</v>
      </c>
      <c r="AM289" s="123">
        <v>9913301</v>
      </c>
      <c r="AN289" s="123">
        <v>9954770</v>
      </c>
      <c r="AO289" s="123">
        <v>8995307</v>
      </c>
      <c r="AP289" s="123">
        <v>8864074</v>
      </c>
      <c r="AQ289" s="123">
        <v>8130647</v>
      </c>
      <c r="AR289" s="123">
        <v>8185662</v>
      </c>
      <c r="AS289" s="123">
        <v>8264909</v>
      </c>
      <c r="AT289" s="123">
        <v>8402038</v>
      </c>
      <c r="AU289" s="123">
        <v>8436587</v>
      </c>
      <c r="AV289" s="23">
        <v>7883797</v>
      </c>
      <c r="AW289" s="23">
        <v>7469485</v>
      </c>
      <c r="AX289" s="23">
        <v>7567443</v>
      </c>
      <c r="AY289" s="23">
        <v>7035575</v>
      </c>
      <c r="AZ289" s="23">
        <v>6796768</v>
      </c>
      <c r="BA289" s="23">
        <v>6294919</v>
      </c>
      <c r="BB289" s="57"/>
      <c r="BC289" s="57"/>
      <c r="BD289" s="122"/>
      <c r="BE289" s="122"/>
      <c r="BF289" s="57"/>
      <c r="BG289" s="57"/>
      <c r="BH289" s="57"/>
      <c r="BI289" s="57"/>
    </row>
    <row r="290" spans="1:61">
      <c r="A290" s="57"/>
      <c r="B290" s="57"/>
      <c r="C290" s="255" t="s">
        <v>92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123"/>
      <c r="U290" s="123"/>
      <c r="V290" s="123"/>
      <c r="W290" s="123"/>
      <c r="X290" s="123"/>
      <c r="Y290" s="123">
        <v>5493051</v>
      </c>
      <c r="Z290" s="123">
        <v>5770231</v>
      </c>
      <c r="AA290" s="123">
        <v>5900327</v>
      </c>
      <c r="AB290" s="123">
        <v>6161804</v>
      </c>
      <c r="AC290" s="123">
        <v>6535751</v>
      </c>
      <c r="AD290" s="123">
        <v>6929776</v>
      </c>
      <c r="AE290" s="123">
        <v>7327774</v>
      </c>
      <c r="AF290" s="123">
        <v>7523266</v>
      </c>
      <c r="AG290" s="123">
        <v>7615597</v>
      </c>
      <c r="AH290" s="123">
        <v>7686148</v>
      </c>
      <c r="AI290" s="123">
        <v>7773537</v>
      </c>
      <c r="AJ290" s="123">
        <v>7647873</v>
      </c>
      <c r="AK290" s="123">
        <v>7386612</v>
      </c>
      <c r="AL290" s="123">
        <v>7081988</v>
      </c>
      <c r="AM290" s="123">
        <v>6937241</v>
      </c>
      <c r="AN290" s="123">
        <v>6396269</v>
      </c>
      <c r="AO290" s="123">
        <v>6013788</v>
      </c>
      <c r="AP290" s="123">
        <v>5734065</v>
      </c>
      <c r="AQ290" s="123">
        <v>5434183</v>
      </c>
      <c r="AR290" s="123">
        <v>5429654</v>
      </c>
      <c r="AS290" s="272">
        <v>5381387</v>
      </c>
      <c r="AT290" s="123">
        <v>5202840</v>
      </c>
      <c r="AU290" s="123">
        <v>5106265</v>
      </c>
      <c r="AV290" s="23">
        <v>4986767</v>
      </c>
      <c r="AW290" s="23">
        <v>4708653</v>
      </c>
      <c r="AX290" s="23">
        <v>4468062</v>
      </c>
      <c r="AY290" s="23">
        <v>4246061</v>
      </c>
      <c r="AZ290" s="23">
        <v>4123366</v>
      </c>
      <c r="BA290" s="23">
        <v>3899433</v>
      </c>
      <c r="BB290" s="57"/>
      <c r="BC290" s="57"/>
      <c r="BD290" s="122"/>
      <c r="BE290" s="122"/>
      <c r="BF290" s="57"/>
      <c r="BG290" s="57"/>
      <c r="BH290" s="57"/>
      <c r="BI290" s="57"/>
    </row>
    <row r="291" spans="1:61">
      <c r="A291" s="57"/>
      <c r="B291" s="270" t="s">
        <v>95</v>
      </c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123">
        <v>1898868</v>
      </c>
      <c r="U291" s="123">
        <v>2061730</v>
      </c>
      <c r="V291" s="123">
        <v>2282397</v>
      </c>
      <c r="W291" s="123">
        <v>2093421</v>
      </c>
      <c r="X291" s="123">
        <v>2216271</v>
      </c>
      <c r="Y291" s="123">
        <v>2287718</v>
      </c>
      <c r="Z291" s="123">
        <v>2335663</v>
      </c>
      <c r="AA291" s="123">
        <v>2405208</v>
      </c>
      <c r="AB291" s="123">
        <v>2384891</v>
      </c>
      <c r="AC291" s="123">
        <v>2470046</v>
      </c>
      <c r="AD291" s="123">
        <v>2517277</v>
      </c>
      <c r="AE291" s="123">
        <v>2606850</v>
      </c>
      <c r="AF291" s="123">
        <v>2735741</v>
      </c>
      <c r="AG291" s="123">
        <v>2915425</v>
      </c>
      <c r="AH291" s="123">
        <v>3257959</v>
      </c>
      <c r="AI291" s="123">
        <v>3474326</v>
      </c>
      <c r="AJ291" s="123">
        <v>3806966</v>
      </c>
      <c r="AK291" s="123">
        <v>3960526</v>
      </c>
      <c r="AL291" s="123">
        <v>4093416</v>
      </c>
      <c r="AM291" s="123">
        <v>4220684</v>
      </c>
      <c r="AN291" s="123">
        <v>3522083</v>
      </c>
      <c r="AO291" s="123">
        <v>3619325</v>
      </c>
      <c r="AP291" s="123">
        <v>3915464</v>
      </c>
      <c r="AQ291" s="123">
        <v>4288565</v>
      </c>
      <c r="AR291" s="123">
        <v>4561582</v>
      </c>
      <c r="AS291" s="123">
        <v>4691612</v>
      </c>
      <c r="AT291" s="123">
        <v>4721013</v>
      </c>
      <c r="AU291" s="123">
        <v>5014366</v>
      </c>
      <c r="AV291" s="23">
        <v>5320640</v>
      </c>
      <c r="AW291" s="23">
        <v>5640433</v>
      </c>
      <c r="AX291" s="23">
        <v>7434766</v>
      </c>
      <c r="AY291" s="23">
        <v>8029145</v>
      </c>
      <c r="AZ291" s="23">
        <v>8157091</v>
      </c>
      <c r="BA291" s="23">
        <v>8376159</v>
      </c>
      <c r="BB291" s="57"/>
      <c r="BC291" s="57"/>
      <c r="BD291" s="122"/>
      <c r="BE291" s="122"/>
      <c r="BF291" s="57"/>
      <c r="BG291" s="57"/>
      <c r="BH291" s="57"/>
      <c r="BI291" s="57"/>
    </row>
    <row r="292" spans="1:61">
      <c r="A292" s="57"/>
      <c r="B292" s="270" t="s">
        <v>100</v>
      </c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123">
        <v>802511</v>
      </c>
      <c r="U292" s="123">
        <v>854550</v>
      </c>
      <c r="V292" s="123">
        <v>872837</v>
      </c>
      <c r="W292" s="123">
        <v>883440</v>
      </c>
      <c r="X292" s="123">
        <v>921484</v>
      </c>
      <c r="Y292" s="123">
        <v>1003572</v>
      </c>
      <c r="Z292" s="123">
        <v>1077469</v>
      </c>
      <c r="AA292" s="123">
        <v>1495487</v>
      </c>
      <c r="AB292" s="123">
        <v>1106930</v>
      </c>
      <c r="AC292" s="123">
        <v>1391878</v>
      </c>
      <c r="AD292" s="123">
        <v>1298157</v>
      </c>
      <c r="AE292" s="123">
        <v>1428498</v>
      </c>
      <c r="AF292" s="123">
        <v>1544691</v>
      </c>
      <c r="AG292" s="123">
        <v>1719782</v>
      </c>
      <c r="AH292" s="123">
        <v>1926652</v>
      </c>
      <c r="AI292" s="123">
        <v>2138510</v>
      </c>
      <c r="AJ292" s="123">
        <v>2356966</v>
      </c>
      <c r="AK292" s="123">
        <v>2476752</v>
      </c>
      <c r="AL292" s="123">
        <v>2707374</v>
      </c>
      <c r="AM292" s="123">
        <v>2679258</v>
      </c>
      <c r="AN292" s="123">
        <v>2560091</v>
      </c>
      <c r="AO292" s="123">
        <v>2514254</v>
      </c>
      <c r="AP292" s="123">
        <v>2400525</v>
      </c>
      <c r="AQ292" s="123">
        <v>2381726</v>
      </c>
      <c r="AR292" s="123">
        <v>2404598</v>
      </c>
      <c r="AS292" s="123">
        <v>2386912</v>
      </c>
      <c r="AT292" s="123">
        <v>2562307</v>
      </c>
      <c r="AU292" s="123">
        <v>2727259</v>
      </c>
      <c r="AV292" s="23">
        <v>2682058</v>
      </c>
      <c r="AW292" s="23">
        <v>2660137</v>
      </c>
      <c r="AX292" s="23">
        <v>2752111</v>
      </c>
      <c r="AY292" s="23">
        <v>2810698</v>
      </c>
      <c r="AZ292" s="23">
        <v>2890964</v>
      </c>
      <c r="BA292" s="23">
        <v>2931163</v>
      </c>
      <c r="BB292" s="57"/>
      <c r="BC292" s="57"/>
      <c r="BD292" s="122"/>
      <c r="BE292" s="122"/>
      <c r="BF292" s="57"/>
      <c r="BG292" s="57"/>
      <c r="BH292" s="57"/>
      <c r="BI292" s="57"/>
    </row>
    <row r="293" spans="1:61">
      <c r="A293" s="57"/>
      <c r="B293" s="57"/>
      <c r="C293" s="57" t="s">
        <v>212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>
        <v>1380920</v>
      </c>
      <c r="AD293" s="123">
        <v>1294225</v>
      </c>
      <c r="AE293" s="123">
        <v>1427541</v>
      </c>
      <c r="AF293" s="123">
        <v>1534767</v>
      </c>
      <c r="AG293" s="123">
        <v>1692114</v>
      </c>
      <c r="AH293" s="123">
        <v>1893550</v>
      </c>
      <c r="AI293" s="123">
        <v>2120544</v>
      </c>
      <c r="AJ293" s="123">
        <v>2333469</v>
      </c>
      <c r="AK293" s="123">
        <v>2455569</v>
      </c>
      <c r="AL293" s="123">
        <v>2692646</v>
      </c>
      <c r="AM293" s="123">
        <v>2673916</v>
      </c>
      <c r="AN293" s="123">
        <v>2554176</v>
      </c>
      <c r="AO293" s="123">
        <v>2511856</v>
      </c>
      <c r="AP293" s="123">
        <v>2396002</v>
      </c>
      <c r="AQ293" s="123">
        <v>2376338</v>
      </c>
      <c r="AR293" s="123">
        <v>2400670</v>
      </c>
      <c r="AS293" s="123">
        <v>2383759</v>
      </c>
      <c r="AT293" s="123">
        <v>2560738</v>
      </c>
      <c r="AU293" s="123">
        <v>2724235</v>
      </c>
      <c r="AV293" s="23">
        <v>2679243</v>
      </c>
      <c r="AW293" s="23">
        <v>2658986</v>
      </c>
      <c r="AX293" s="23">
        <v>2751655</v>
      </c>
      <c r="AY293" s="23">
        <v>2809812</v>
      </c>
      <c r="AZ293" s="23">
        <v>2890545</v>
      </c>
      <c r="BA293" s="23">
        <v>2930739</v>
      </c>
      <c r="BB293" s="57"/>
      <c r="BC293" s="57"/>
      <c r="BD293" s="122"/>
      <c r="BE293" s="122"/>
      <c r="BF293" s="57"/>
      <c r="BG293" s="57"/>
      <c r="BH293" s="57"/>
      <c r="BI293" s="57"/>
    </row>
    <row r="294" spans="1:61">
      <c r="A294" s="57"/>
      <c r="B294" s="57"/>
      <c r="C294" s="57" t="s">
        <v>213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>
        <v>10958</v>
      </c>
      <c r="AD294" s="123">
        <v>3932</v>
      </c>
      <c r="AE294" s="123">
        <v>957</v>
      </c>
      <c r="AF294" s="123">
        <v>9924</v>
      </c>
      <c r="AG294" s="123">
        <v>27668</v>
      </c>
      <c r="AH294" s="123">
        <v>33102</v>
      </c>
      <c r="AI294" s="123">
        <v>17966</v>
      </c>
      <c r="AJ294" s="123">
        <v>23497</v>
      </c>
      <c r="AK294" s="123">
        <v>21183</v>
      </c>
      <c r="AL294" s="123">
        <v>14728</v>
      </c>
      <c r="AM294" s="123">
        <v>5342</v>
      </c>
      <c r="AN294" s="123">
        <v>5915</v>
      </c>
      <c r="AO294" s="123">
        <v>2398</v>
      </c>
      <c r="AP294" s="123">
        <v>4523</v>
      </c>
      <c r="AQ294" s="123">
        <v>5388</v>
      </c>
      <c r="AR294" s="123">
        <v>3928</v>
      </c>
      <c r="AS294" s="123">
        <v>3153</v>
      </c>
      <c r="AT294" s="123">
        <v>1569</v>
      </c>
      <c r="AU294" s="123">
        <v>3024</v>
      </c>
      <c r="AV294" s="23">
        <v>2815</v>
      </c>
      <c r="AW294" s="23">
        <v>1151</v>
      </c>
      <c r="AX294" s="23">
        <v>456</v>
      </c>
      <c r="AY294" s="23">
        <v>886</v>
      </c>
      <c r="AZ294" s="23">
        <v>419</v>
      </c>
      <c r="BA294" s="23">
        <v>424</v>
      </c>
      <c r="BB294" s="57"/>
      <c r="BC294" s="57"/>
      <c r="BD294" s="122"/>
      <c r="BE294" s="122"/>
      <c r="BF294" s="57"/>
      <c r="BG294" s="57"/>
      <c r="BH294" s="57"/>
      <c r="BI294" s="57"/>
    </row>
    <row r="295" spans="1:61">
      <c r="A295" s="57"/>
      <c r="B295" s="270" t="s">
        <v>198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123">
        <v>8349133</v>
      </c>
      <c r="U295" s="123">
        <v>8808274</v>
      </c>
      <c r="V295" s="123">
        <v>9633082</v>
      </c>
      <c r="W295" s="123">
        <v>8984793</v>
      </c>
      <c r="X295" s="123">
        <v>10059005</v>
      </c>
      <c r="Y295" s="123">
        <v>10029457</v>
      </c>
      <c r="Z295" s="123">
        <v>10517502</v>
      </c>
      <c r="AA295" s="123">
        <v>11325997</v>
      </c>
      <c r="AB295" s="123">
        <v>11039412</v>
      </c>
      <c r="AC295" s="123">
        <v>12075143</v>
      </c>
      <c r="AD295" s="123">
        <v>12478564</v>
      </c>
      <c r="AE295" s="123">
        <v>13508944</v>
      </c>
      <c r="AF295" s="123">
        <v>13897546</v>
      </c>
      <c r="AG295" s="123">
        <v>14479903</v>
      </c>
      <c r="AH295" s="123">
        <v>15210656</v>
      </c>
      <c r="AI295" s="123">
        <v>16003582</v>
      </c>
      <c r="AJ295" s="123">
        <v>16489590</v>
      </c>
      <c r="AK295" s="123">
        <v>16731859</v>
      </c>
      <c r="AL295" s="123">
        <v>16683592</v>
      </c>
      <c r="AM295" s="123">
        <v>16813243</v>
      </c>
      <c r="AN295" s="123">
        <v>16036944</v>
      </c>
      <c r="AO295" s="123">
        <v>15128886</v>
      </c>
      <c r="AP295" s="123">
        <v>15180063</v>
      </c>
      <c r="AQ295" s="123">
        <v>14800938</v>
      </c>
      <c r="AR295" s="123">
        <v>15151842</v>
      </c>
      <c r="AS295" s="123">
        <v>15343433</v>
      </c>
      <c r="AT295" s="123">
        <v>15685358</v>
      </c>
      <c r="AU295" s="23">
        <f t="shared" ref="AU295:BA295" si="48">AU289+AU291+AU292</f>
        <v>16178212</v>
      </c>
      <c r="AV295" s="23">
        <f t="shared" si="48"/>
        <v>15886495</v>
      </c>
      <c r="AW295" s="23">
        <f t="shared" si="48"/>
        <v>15770055</v>
      </c>
      <c r="AX295" s="23">
        <f t="shared" si="48"/>
        <v>17754320</v>
      </c>
      <c r="AY295" s="23">
        <f t="shared" si="48"/>
        <v>17875418</v>
      </c>
      <c r="AZ295" s="23">
        <f t="shared" si="48"/>
        <v>17844823</v>
      </c>
      <c r="BA295" s="23">
        <f t="shared" si="48"/>
        <v>17602241</v>
      </c>
      <c r="BB295" s="57"/>
      <c r="BC295" s="57"/>
      <c r="BD295" s="122"/>
      <c r="BE295" s="122"/>
      <c r="BF295" s="57"/>
      <c r="BG295" s="57"/>
      <c r="BH295" s="57"/>
      <c r="BI295" s="57"/>
    </row>
    <row r="296" spans="1:61">
      <c r="A296" s="57"/>
      <c r="B296" s="270" t="s">
        <v>93</v>
      </c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123">
        <v>1123461</v>
      </c>
      <c r="U296" s="123">
        <v>1214084</v>
      </c>
      <c r="V296" s="123">
        <v>1296375</v>
      </c>
      <c r="W296" s="123">
        <v>1386547</v>
      </c>
      <c r="X296" s="123">
        <v>1467089</v>
      </c>
      <c r="Y296" s="123">
        <v>1564741</v>
      </c>
      <c r="Z296" s="123">
        <v>1611885</v>
      </c>
      <c r="AA296" s="123">
        <v>1802893</v>
      </c>
      <c r="AB296" s="123">
        <v>2234101</v>
      </c>
      <c r="AC296" s="123">
        <v>2377216</v>
      </c>
      <c r="AD296" s="123">
        <v>2828156</v>
      </c>
      <c r="AE296" s="123">
        <v>3381136</v>
      </c>
      <c r="AF296" s="123">
        <v>3749788</v>
      </c>
      <c r="AG296" s="123">
        <v>4006327</v>
      </c>
      <c r="AH296" s="123">
        <v>4497704</v>
      </c>
      <c r="AI296" s="123">
        <v>4497642</v>
      </c>
      <c r="AJ296" s="123">
        <v>4538449</v>
      </c>
      <c r="AK296" s="123">
        <v>4762525</v>
      </c>
      <c r="AL296" s="123">
        <v>4840655</v>
      </c>
      <c r="AM296" s="123">
        <v>4934828</v>
      </c>
      <c r="AN296" s="123">
        <v>4764006</v>
      </c>
      <c r="AO296" s="123">
        <v>4850830</v>
      </c>
      <c r="AP296" s="123">
        <v>4937575</v>
      </c>
      <c r="AQ296" s="123">
        <v>4941525</v>
      </c>
      <c r="AR296" s="123">
        <v>5058979</v>
      </c>
      <c r="AS296" s="123">
        <v>5337858</v>
      </c>
      <c r="AT296" s="123">
        <v>5164723</v>
      </c>
      <c r="AU296" s="123">
        <v>5487451</v>
      </c>
      <c r="AV296" s="23">
        <v>5389934</v>
      </c>
      <c r="AW296" s="23">
        <v>5738804</v>
      </c>
      <c r="AX296" s="23">
        <v>5788148</v>
      </c>
      <c r="AY296" s="23">
        <v>6066493</v>
      </c>
      <c r="AZ296" s="23">
        <v>6155068</v>
      </c>
      <c r="BA296" s="23">
        <v>6255020</v>
      </c>
      <c r="BB296" s="57"/>
      <c r="BC296" s="57"/>
      <c r="BD296" s="122"/>
      <c r="BE296" s="122"/>
      <c r="BF296" s="57"/>
      <c r="BG296" s="57"/>
      <c r="BH296" s="57"/>
      <c r="BI296" s="57"/>
    </row>
    <row r="297" spans="1:61">
      <c r="A297" s="57"/>
      <c r="B297" s="270" t="s">
        <v>94</v>
      </c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123">
        <v>56331</v>
      </c>
      <c r="U297" s="123">
        <v>12518</v>
      </c>
      <c r="V297" s="123">
        <v>64582</v>
      </c>
      <c r="W297" s="123">
        <v>65173</v>
      </c>
      <c r="X297" s="123">
        <v>70253</v>
      </c>
      <c r="Y297" s="123">
        <v>75618</v>
      </c>
      <c r="Z297" s="123">
        <v>88414</v>
      </c>
      <c r="AA297" s="123">
        <v>80565</v>
      </c>
      <c r="AB297" s="123">
        <v>91051</v>
      </c>
      <c r="AC297" s="123">
        <v>123039</v>
      </c>
      <c r="AD297" s="123">
        <v>105277</v>
      </c>
      <c r="AE297" s="123">
        <v>121047</v>
      </c>
      <c r="AF297" s="123">
        <v>107599</v>
      </c>
      <c r="AG297" s="123">
        <v>124844</v>
      </c>
      <c r="AH297" s="123">
        <v>94177</v>
      </c>
      <c r="AI297" s="123">
        <v>81128</v>
      </c>
      <c r="AJ297" s="123">
        <v>77719</v>
      </c>
      <c r="AK297" s="123">
        <v>88626</v>
      </c>
      <c r="AL297" s="123">
        <v>107201</v>
      </c>
      <c r="AM297" s="123">
        <v>114705</v>
      </c>
      <c r="AN297" s="123">
        <v>132700</v>
      </c>
      <c r="AO297" s="123">
        <v>131000</v>
      </c>
      <c r="AP297" s="123">
        <v>176052</v>
      </c>
      <c r="AQ297" s="123">
        <v>129894</v>
      </c>
      <c r="AR297" s="123">
        <v>146836</v>
      </c>
      <c r="AS297" s="123">
        <v>146502</v>
      </c>
      <c r="AT297" s="123">
        <v>121367</v>
      </c>
      <c r="AU297" s="123">
        <v>136852</v>
      </c>
      <c r="AV297" s="23">
        <v>144725</v>
      </c>
      <c r="AW297" s="23">
        <v>155654</v>
      </c>
      <c r="AX297" s="23">
        <v>186207</v>
      </c>
      <c r="AY297" s="23">
        <v>185673</v>
      </c>
      <c r="AZ297" s="23">
        <v>188490</v>
      </c>
      <c r="BA297" s="23">
        <v>182814</v>
      </c>
      <c r="BB297" s="57"/>
      <c r="BC297" s="57"/>
      <c r="BD297" s="122"/>
      <c r="BE297" s="122"/>
      <c r="BF297" s="57"/>
      <c r="BG297" s="57"/>
      <c r="BH297" s="57"/>
      <c r="BI297" s="57"/>
    </row>
    <row r="298" spans="1:61">
      <c r="A298" s="57"/>
      <c r="B298" s="270" t="s">
        <v>96</v>
      </c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123">
        <v>1269137</v>
      </c>
      <c r="U298" s="123">
        <v>1463218</v>
      </c>
      <c r="V298" s="123">
        <v>1445803</v>
      </c>
      <c r="W298" s="123">
        <v>1571486</v>
      </c>
      <c r="X298" s="123">
        <v>1754327</v>
      </c>
      <c r="Y298" s="123">
        <v>1764521</v>
      </c>
      <c r="Z298" s="123">
        <v>1830274</v>
      </c>
      <c r="AA298" s="123">
        <v>1530028</v>
      </c>
      <c r="AB298" s="123">
        <v>2069966</v>
      </c>
      <c r="AC298" s="123">
        <v>2185126</v>
      </c>
      <c r="AD298" s="123">
        <v>2463379</v>
      </c>
      <c r="AE298" s="123">
        <v>2762579</v>
      </c>
      <c r="AF298" s="123">
        <v>3282185</v>
      </c>
      <c r="AG298" s="123">
        <v>3944773</v>
      </c>
      <c r="AH298" s="123">
        <v>3509493</v>
      </c>
      <c r="AI298" s="123">
        <v>3562289</v>
      </c>
      <c r="AJ298" s="123">
        <v>3549381</v>
      </c>
      <c r="AK298" s="123">
        <v>3519568</v>
      </c>
      <c r="AL298" s="123">
        <v>3584555</v>
      </c>
      <c r="AM298" s="123">
        <v>4069679</v>
      </c>
      <c r="AN298" s="123">
        <v>3727765</v>
      </c>
      <c r="AO298" s="123">
        <v>4224579</v>
      </c>
      <c r="AP298" s="123">
        <v>3691519</v>
      </c>
      <c r="AQ298" s="123">
        <v>3850249</v>
      </c>
      <c r="AR298" s="123">
        <v>3692221</v>
      </c>
      <c r="AS298" s="123">
        <v>3738818</v>
      </c>
      <c r="AT298" s="123">
        <v>3692962</v>
      </c>
      <c r="AU298" s="123">
        <v>4269733</v>
      </c>
      <c r="AV298" s="23">
        <v>4236831</v>
      </c>
      <c r="AW298" s="23">
        <v>5690899</v>
      </c>
      <c r="AX298" s="23">
        <v>3967032</v>
      </c>
      <c r="AY298" s="23">
        <v>4066017</v>
      </c>
      <c r="AZ298" s="23">
        <v>4150537</v>
      </c>
      <c r="BA298" s="23">
        <v>4123153</v>
      </c>
      <c r="BB298" s="57"/>
      <c r="BC298" s="57"/>
      <c r="BD298" s="122"/>
      <c r="BE298" s="122"/>
      <c r="BF298" s="57"/>
      <c r="BG298" s="57"/>
      <c r="BH298" s="57"/>
      <c r="BI298" s="57"/>
    </row>
    <row r="299" spans="1:61">
      <c r="A299" s="57"/>
      <c r="B299" s="269" t="s">
        <v>122</v>
      </c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123">
        <v>32916</v>
      </c>
      <c r="U299" s="123">
        <v>40148</v>
      </c>
      <c r="V299" s="123">
        <v>323386</v>
      </c>
      <c r="W299" s="123">
        <v>37009</v>
      </c>
      <c r="X299" s="123">
        <v>146075</v>
      </c>
      <c r="Y299" s="123">
        <v>223559</v>
      </c>
      <c r="Z299" s="123">
        <v>949779</v>
      </c>
      <c r="AA299" s="123">
        <v>797596</v>
      </c>
      <c r="AB299" s="123">
        <v>1535886</v>
      </c>
      <c r="AC299" s="123">
        <v>2252767</v>
      </c>
      <c r="AD299" s="123">
        <v>2586386</v>
      </c>
      <c r="AE299" s="123">
        <v>1688796</v>
      </c>
      <c r="AF299" s="123">
        <v>872750</v>
      </c>
      <c r="AG299" s="123">
        <v>1174340</v>
      </c>
      <c r="AH299" s="123">
        <v>952907</v>
      </c>
      <c r="AI299" s="123">
        <v>492830</v>
      </c>
      <c r="AJ299" s="123">
        <v>358288</v>
      </c>
      <c r="AK299" s="123">
        <v>285344</v>
      </c>
      <c r="AL299" s="123">
        <v>336129</v>
      </c>
      <c r="AM299" s="123">
        <v>1062872</v>
      </c>
      <c r="AN299" s="123">
        <v>357018</v>
      </c>
      <c r="AO299" s="123">
        <v>421273</v>
      </c>
      <c r="AP299" s="123">
        <v>74203</v>
      </c>
      <c r="AQ299" s="123">
        <v>266079</v>
      </c>
      <c r="AR299" s="123">
        <v>383904</v>
      </c>
      <c r="AS299" s="123">
        <v>962806</v>
      </c>
      <c r="AT299" s="123">
        <v>1529467</v>
      </c>
      <c r="AU299" s="123">
        <v>1280054</v>
      </c>
      <c r="AV299" s="23">
        <v>1027519</v>
      </c>
      <c r="AW299" s="23">
        <v>1219724</v>
      </c>
      <c r="AX299" s="23">
        <v>2045613</v>
      </c>
      <c r="AY299" s="23">
        <v>1309235</v>
      </c>
      <c r="AZ299" s="23">
        <v>624117</v>
      </c>
      <c r="BA299" s="23">
        <v>1973218</v>
      </c>
      <c r="BB299" s="57"/>
      <c r="BC299" s="57"/>
      <c r="BD299" s="122"/>
      <c r="BE299" s="122"/>
      <c r="BF299" s="57"/>
      <c r="BG299" s="57"/>
      <c r="BH299" s="57"/>
      <c r="BI299" s="57"/>
    </row>
    <row r="300" spans="1:61">
      <c r="A300" s="57"/>
      <c r="B300" s="269" t="s">
        <v>214</v>
      </c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123">
        <v>42789</v>
      </c>
      <c r="U300" s="123">
        <v>44629</v>
      </c>
      <c r="V300" s="123">
        <v>36003</v>
      </c>
      <c r="W300" s="123">
        <v>34341</v>
      </c>
      <c r="X300" s="123">
        <v>33274</v>
      </c>
      <c r="Y300" s="123">
        <v>33274</v>
      </c>
      <c r="Z300" s="123">
        <v>33274</v>
      </c>
      <c r="AA300" s="123">
        <v>33774</v>
      </c>
      <c r="AB300" s="123">
        <v>38000</v>
      </c>
      <c r="AC300" s="123">
        <v>38000</v>
      </c>
      <c r="AD300" s="123">
        <v>38000</v>
      </c>
      <c r="AE300" s="123">
        <v>38000</v>
      </c>
      <c r="AF300" s="123">
        <v>63183</v>
      </c>
      <c r="AG300" s="123">
        <v>53500</v>
      </c>
      <c r="AH300" s="123">
        <v>53440</v>
      </c>
      <c r="AI300" s="123">
        <v>66477</v>
      </c>
      <c r="AJ300" s="123">
        <v>66490</v>
      </c>
      <c r="AK300" s="123">
        <v>66480</v>
      </c>
      <c r="AL300" s="123">
        <v>91061</v>
      </c>
      <c r="AM300" s="123">
        <v>35063</v>
      </c>
      <c r="AN300" s="123">
        <v>31311</v>
      </c>
      <c r="AO300" s="123">
        <v>12119</v>
      </c>
      <c r="AP300" s="123">
        <v>17744</v>
      </c>
      <c r="AQ300" s="123">
        <v>19040</v>
      </c>
      <c r="AR300" s="123">
        <v>19475</v>
      </c>
      <c r="AS300" s="123">
        <v>19756</v>
      </c>
      <c r="AT300" s="123">
        <v>22301</v>
      </c>
      <c r="AU300" s="123">
        <v>20603</v>
      </c>
      <c r="AV300" s="23">
        <v>11471</v>
      </c>
      <c r="AW300" s="23">
        <v>6371</v>
      </c>
      <c r="AX300" s="23">
        <v>315</v>
      </c>
      <c r="AY300" s="23">
        <v>130</v>
      </c>
      <c r="AZ300" s="23">
        <v>490</v>
      </c>
      <c r="BA300" s="23">
        <v>500</v>
      </c>
      <c r="BB300" s="57"/>
      <c r="BC300" s="57"/>
      <c r="BD300" s="122"/>
      <c r="BE300" s="122"/>
      <c r="BF300" s="57"/>
      <c r="BG300" s="57"/>
      <c r="BH300" s="57"/>
      <c r="BI300" s="57"/>
    </row>
    <row r="301" spans="1:61">
      <c r="A301" s="57"/>
      <c r="B301" s="270" t="s">
        <v>101</v>
      </c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123">
        <v>1219399</v>
      </c>
      <c r="U301" s="123">
        <v>1318521</v>
      </c>
      <c r="V301" s="123">
        <v>1260131</v>
      </c>
      <c r="W301" s="123">
        <v>1317388</v>
      </c>
      <c r="X301" s="123">
        <v>1249981</v>
      </c>
      <c r="Y301" s="123">
        <v>1599223</v>
      </c>
      <c r="Z301" s="123">
        <v>1684194</v>
      </c>
      <c r="AA301" s="123">
        <v>1530028</v>
      </c>
      <c r="AB301" s="123">
        <v>2708115</v>
      </c>
      <c r="AC301" s="123">
        <v>2009783</v>
      </c>
      <c r="AD301" s="123">
        <v>1871598</v>
      </c>
      <c r="AE301" s="123">
        <v>2378914</v>
      </c>
      <c r="AF301" s="123">
        <v>2025284</v>
      </c>
      <c r="AG301" s="123">
        <v>2139237</v>
      </c>
      <c r="AH301" s="123">
        <v>2131230</v>
      </c>
      <c r="AI301" s="123">
        <v>2205573</v>
      </c>
      <c r="AJ301" s="123">
        <v>2304569</v>
      </c>
      <c r="AK301" s="123">
        <v>2342654</v>
      </c>
      <c r="AL301" s="123">
        <v>2235723</v>
      </c>
      <c r="AM301" s="123">
        <v>2678238</v>
      </c>
      <c r="AN301" s="123">
        <v>2660747</v>
      </c>
      <c r="AO301" s="123">
        <v>2819376</v>
      </c>
      <c r="AP301" s="123">
        <v>2869288</v>
      </c>
      <c r="AQ301" s="123">
        <v>3073343</v>
      </c>
      <c r="AR301" s="123">
        <v>3196289</v>
      </c>
      <c r="AS301" s="123">
        <v>3323540</v>
      </c>
      <c r="AT301" s="123">
        <v>3084235</v>
      </c>
      <c r="AU301" s="123">
        <v>3050697</v>
      </c>
      <c r="AV301" s="23">
        <v>3143335</v>
      </c>
      <c r="AW301" s="23">
        <v>3433036</v>
      </c>
      <c r="AX301" s="23">
        <v>3445336</v>
      </c>
      <c r="AY301" s="23">
        <v>3547159</v>
      </c>
      <c r="AZ301" s="23">
        <v>3723126</v>
      </c>
      <c r="BA301" s="23">
        <v>3691102</v>
      </c>
      <c r="BB301" s="57"/>
      <c r="BC301" s="57"/>
      <c r="BD301" s="122"/>
      <c r="BE301" s="122"/>
      <c r="BF301" s="57"/>
      <c r="BG301" s="57"/>
      <c r="BH301" s="57"/>
      <c r="BI301" s="57"/>
    </row>
    <row r="302" spans="1:61">
      <c r="A302" s="57"/>
      <c r="B302" s="57" t="s">
        <v>215</v>
      </c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>
        <v>0</v>
      </c>
      <c r="AD302" s="123">
        <v>0</v>
      </c>
      <c r="AE302" s="123">
        <v>0</v>
      </c>
      <c r="AF302" s="123">
        <v>0</v>
      </c>
      <c r="AG302" s="123">
        <v>0</v>
      </c>
      <c r="AH302" s="123">
        <v>0</v>
      </c>
      <c r="AI302" s="123">
        <v>0</v>
      </c>
      <c r="AJ302" s="123">
        <v>0</v>
      </c>
      <c r="AK302" s="123">
        <v>0</v>
      </c>
      <c r="AL302" s="123">
        <v>0</v>
      </c>
      <c r="AM302" s="123">
        <v>0</v>
      </c>
      <c r="AN302" s="123">
        <v>0</v>
      </c>
      <c r="AO302" s="123">
        <v>0</v>
      </c>
      <c r="AP302" s="123">
        <v>0</v>
      </c>
      <c r="AQ302" s="123">
        <v>0</v>
      </c>
      <c r="AR302" s="123">
        <v>0</v>
      </c>
      <c r="AS302" s="123">
        <v>0</v>
      </c>
      <c r="AT302" s="123">
        <v>0</v>
      </c>
      <c r="AU302" s="123">
        <v>0</v>
      </c>
      <c r="AV302" s="23">
        <v>0</v>
      </c>
      <c r="AW302" s="23">
        <v>0</v>
      </c>
      <c r="AX302" s="23">
        <v>0</v>
      </c>
      <c r="AY302" s="23">
        <v>0</v>
      </c>
      <c r="AZ302" s="23">
        <v>0</v>
      </c>
      <c r="BA302" s="23">
        <v>0</v>
      </c>
      <c r="BB302" s="57"/>
      <c r="BC302" s="57"/>
      <c r="BD302" s="122"/>
      <c r="BE302" s="122"/>
      <c r="BF302" s="57"/>
      <c r="BG302" s="57"/>
      <c r="BH302" s="57"/>
      <c r="BI302" s="57"/>
    </row>
    <row r="303" spans="1:61">
      <c r="A303" s="57"/>
      <c r="B303" s="253" t="s">
        <v>216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123">
        <v>1087859</v>
      </c>
      <c r="U303" s="123">
        <v>1263876</v>
      </c>
      <c r="V303" s="123">
        <v>1617319</v>
      </c>
      <c r="W303" s="123">
        <v>2853052</v>
      </c>
      <c r="X303" s="123">
        <v>2030140</v>
      </c>
      <c r="Y303" s="123">
        <v>1882516</v>
      </c>
      <c r="Z303" s="123">
        <v>2738582</v>
      </c>
      <c r="AA303" s="123">
        <v>3202817</v>
      </c>
      <c r="AB303" s="123">
        <v>3901622</v>
      </c>
      <c r="AC303" s="123">
        <v>4319984</v>
      </c>
      <c r="AD303" s="123">
        <v>5108177</v>
      </c>
      <c r="AE303" s="123">
        <v>7165314</v>
      </c>
      <c r="AF303" s="123">
        <v>11129447</v>
      </c>
      <c r="AG303" s="123">
        <v>6514280</v>
      </c>
      <c r="AH303" s="123">
        <v>5273503</v>
      </c>
      <c r="AI303" s="177">
        <v>3836715</v>
      </c>
      <c r="AJ303" s="123">
        <v>3628925</v>
      </c>
      <c r="AK303" s="123">
        <v>3020947</v>
      </c>
      <c r="AL303" s="123">
        <v>2678601</v>
      </c>
      <c r="AM303" s="123">
        <v>2700912</v>
      </c>
      <c r="AN303" s="123">
        <v>3328645</v>
      </c>
      <c r="AO303" s="123">
        <v>2324996</v>
      </c>
      <c r="AP303" s="123">
        <v>2886658</v>
      </c>
      <c r="AQ303" s="123">
        <v>3091748</v>
      </c>
      <c r="AR303" s="123">
        <v>2082473</v>
      </c>
      <c r="AS303" s="123">
        <v>5404742</v>
      </c>
      <c r="AT303" s="123">
        <v>5542078</v>
      </c>
      <c r="AU303" s="123">
        <v>4900872</v>
      </c>
      <c r="AV303" s="23">
        <v>6007951</v>
      </c>
      <c r="AW303" s="23">
        <v>5217028</v>
      </c>
      <c r="AX303" s="23">
        <v>4835574</v>
      </c>
      <c r="AY303" s="23">
        <v>8504342</v>
      </c>
      <c r="AZ303" s="23">
        <v>3800559</v>
      </c>
      <c r="BA303" s="23">
        <v>4160720</v>
      </c>
      <c r="BB303" s="57"/>
      <c r="BC303" s="57"/>
      <c r="BD303" s="122"/>
      <c r="BE303" s="122"/>
      <c r="BF303" s="57"/>
      <c r="BG303" s="57"/>
      <c r="BH303" s="57"/>
      <c r="BI303" s="57"/>
    </row>
    <row r="304" spans="1:61">
      <c r="A304" s="57"/>
      <c r="B304" s="255"/>
      <c r="C304" s="57" t="s">
        <v>217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>
        <v>35517</v>
      </c>
      <c r="AD304" s="123">
        <v>52920</v>
      </c>
      <c r="AE304" s="123">
        <v>64333</v>
      </c>
      <c r="AF304" s="123">
        <v>75292</v>
      </c>
      <c r="AG304" s="123">
        <v>83068</v>
      </c>
      <c r="AH304" s="123">
        <v>79572</v>
      </c>
      <c r="AI304" s="123">
        <v>64545</v>
      </c>
      <c r="AJ304" s="123">
        <v>71599</v>
      </c>
      <c r="AK304" s="123">
        <v>51359</v>
      </c>
      <c r="AL304" s="123">
        <v>54609</v>
      </c>
      <c r="AM304" s="123">
        <v>52476</v>
      </c>
      <c r="AN304" s="123">
        <v>62547</v>
      </c>
      <c r="AO304" s="123">
        <v>51125</v>
      </c>
      <c r="AP304" s="123">
        <v>59910</v>
      </c>
      <c r="AQ304" s="123">
        <v>67161</v>
      </c>
      <c r="AR304" s="123">
        <v>41599</v>
      </c>
      <c r="AS304" s="123">
        <v>54542</v>
      </c>
      <c r="AT304" s="123">
        <v>131399</v>
      </c>
      <c r="AU304" s="123">
        <v>78413</v>
      </c>
      <c r="AV304" s="23">
        <v>96016</v>
      </c>
      <c r="AW304" s="23">
        <v>117619</v>
      </c>
      <c r="AX304" s="23">
        <v>93919</v>
      </c>
      <c r="AY304" s="23">
        <v>127055</v>
      </c>
      <c r="AZ304" s="23">
        <v>74400</v>
      </c>
      <c r="BA304" s="23">
        <v>87878</v>
      </c>
      <c r="BB304" s="57"/>
      <c r="BC304" s="57"/>
      <c r="BD304" s="122"/>
      <c r="BE304" s="122"/>
      <c r="BF304" s="57"/>
      <c r="BG304" s="57"/>
      <c r="BH304" s="57"/>
      <c r="BI304" s="57"/>
    </row>
    <row r="305" spans="1:61">
      <c r="A305" s="57"/>
      <c r="B305" s="57" t="s">
        <v>97</v>
      </c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>
        <v>4318896</v>
      </c>
      <c r="AD305" s="123">
        <v>5107818</v>
      </c>
      <c r="AE305" s="123">
        <v>7165065</v>
      </c>
      <c r="AF305" s="123">
        <v>11129197</v>
      </c>
      <c r="AG305" s="123">
        <v>6514029</v>
      </c>
      <c r="AH305" s="123">
        <v>4743434</v>
      </c>
      <c r="AI305" s="123">
        <v>3836327</v>
      </c>
      <c r="AJ305" s="123">
        <f t="shared" ref="AJ305:AL305" si="49">AJ303</f>
        <v>3628925</v>
      </c>
      <c r="AK305" s="123">
        <f t="shared" si="49"/>
        <v>3020947</v>
      </c>
      <c r="AL305" s="123">
        <f t="shared" si="49"/>
        <v>2678601</v>
      </c>
      <c r="AM305" s="123">
        <f>AM303</f>
        <v>2700912</v>
      </c>
      <c r="AN305" s="123">
        <v>3328645</v>
      </c>
      <c r="AO305" s="123">
        <v>2324996</v>
      </c>
      <c r="AP305" s="123">
        <v>2886658</v>
      </c>
      <c r="AQ305" s="123">
        <v>3091748</v>
      </c>
      <c r="AR305" s="254">
        <v>2082473</v>
      </c>
      <c r="AS305" s="254">
        <v>5404742</v>
      </c>
      <c r="AT305" s="254">
        <v>5542078</v>
      </c>
      <c r="AU305" s="23">
        <v>4900872</v>
      </c>
      <c r="AV305" s="23">
        <v>6007951</v>
      </c>
      <c r="AW305" s="23">
        <v>5217028</v>
      </c>
      <c r="AX305" s="23">
        <v>4835574</v>
      </c>
      <c r="AY305" s="23">
        <v>8504342</v>
      </c>
      <c r="AZ305" s="23">
        <v>3800559</v>
      </c>
      <c r="BA305" s="23">
        <v>4160720</v>
      </c>
      <c r="BB305" s="57"/>
      <c r="BC305" s="57"/>
      <c r="BD305" s="122"/>
      <c r="BE305" s="122"/>
      <c r="BF305" s="57"/>
      <c r="BG305" s="57"/>
      <c r="BH305" s="57"/>
      <c r="BI305" s="57"/>
    </row>
    <row r="306" spans="1:61">
      <c r="A306" s="57"/>
      <c r="B306" s="57"/>
      <c r="C306" s="57" t="s">
        <v>218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>
        <v>116113</v>
      </c>
      <c r="AD306" s="123">
        <v>1133591</v>
      </c>
      <c r="AE306" s="123">
        <v>670127</v>
      </c>
      <c r="AF306" s="123">
        <v>299340</v>
      </c>
      <c r="AG306" s="123">
        <v>1090295</v>
      </c>
      <c r="AH306" s="123">
        <v>245940</v>
      </c>
      <c r="AI306" s="123">
        <v>570452</v>
      </c>
      <c r="AJ306" s="123">
        <v>257826</v>
      </c>
      <c r="AK306" s="123">
        <v>145465</v>
      </c>
      <c r="AL306" s="123">
        <v>231544</v>
      </c>
      <c r="AM306" s="123">
        <v>300290</v>
      </c>
      <c r="AN306" s="123">
        <v>667487</v>
      </c>
      <c r="AO306" s="123">
        <v>466599</v>
      </c>
      <c r="AP306" s="123">
        <v>660800</v>
      </c>
      <c r="AQ306" s="123">
        <v>395214</v>
      </c>
      <c r="AR306" s="123">
        <v>378735</v>
      </c>
      <c r="AS306" s="123">
        <v>1480410</v>
      </c>
      <c r="AT306" s="123">
        <v>1756952</v>
      </c>
      <c r="AU306" s="123">
        <v>1912396</v>
      </c>
      <c r="AV306" s="23">
        <v>2879623</v>
      </c>
      <c r="AW306" s="23">
        <v>667027</v>
      </c>
      <c r="AX306" s="23">
        <v>860371</v>
      </c>
      <c r="AY306" s="23">
        <v>3689457</v>
      </c>
      <c r="AZ306" s="23">
        <v>201643</v>
      </c>
      <c r="BA306" s="23">
        <v>645003</v>
      </c>
      <c r="BB306" s="57"/>
      <c r="BC306" s="57"/>
      <c r="BD306" s="122"/>
      <c r="BE306" s="122"/>
      <c r="BF306" s="123"/>
      <c r="BG306" s="123"/>
      <c r="BH306" s="123"/>
      <c r="BI306" s="123"/>
    </row>
    <row r="307" spans="1:61">
      <c r="A307" s="57"/>
      <c r="B307" s="57"/>
      <c r="C307" s="57" t="s">
        <v>219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>
        <v>4189823</v>
      </c>
      <c r="AD307" s="123">
        <v>3956312</v>
      </c>
      <c r="AE307" s="123">
        <v>6476810</v>
      </c>
      <c r="AF307" s="123">
        <v>10742780</v>
      </c>
      <c r="AG307" s="123">
        <v>5357088</v>
      </c>
      <c r="AH307" s="123">
        <v>4471361</v>
      </c>
      <c r="AI307" s="123">
        <v>3173561</v>
      </c>
      <c r="AJ307" s="123">
        <v>3200343</v>
      </c>
      <c r="AK307" s="123">
        <v>2670626</v>
      </c>
      <c r="AL307" s="123">
        <v>2182749</v>
      </c>
      <c r="AM307" s="123">
        <v>2212001</v>
      </c>
      <c r="AN307" s="123">
        <v>2300013</v>
      </c>
      <c r="AO307" s="123">
        <v>1661838</v>
      </c>
      <c r="AP307" s="123">
        <v>1871585</v>
      </c>
      <c r="AQ307" s="123">
        <v>1992771</v>
      </c>
      <c r="AR307" s="123">
        <v>1257386</v>
      </c>
      <c r="AS307" s="123">
        <v>3008774</v>
      </c>
      <c r="AT307" s="123">
        <v>2816098</v>
      </c>
      <c r="AU307" s="123">
        <v>2212556</v>
      </c>
      <c r="AV307" s="23">
        <v>2455719</v>
      </c>
      <c r="AW307" s="23">
        <v>3894638</v>
      </c>
      <c r="AX307" s="23">
        <v>3443087</v>
      </c>
      <c r="AY307" s="23">
        <v>4402953</v>
      </c>
      <c r="AZ307" s="23">
        <v>3171521</v>
      </c>
      <c r="BA307" s="23">
        <v>2993036</v>
      </c>
      <c r="BB307" s="57"/>
      <c r="BC307" s="57"/>
      <c r="BD307" s="122"/>
      <c r="BE307" s="122"/>
      <c r="BF307" s="57"/>
      <c r="BG307" s="57"/>
      <c r="BH307" s="57"/>
      <c r="BI307" s="57"/>
    </row>
    <row r="308" spans="1:61">
      <c r="A308" s="57"/>
      <c r="B308" s="57"/>
      <c r="C308" s="57" t="s">
        <v>102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>
        <v>12960</v>
      </c>
      <c r="AD308" s="123">
        <v>17915</v>
      </c>
      <c r="AE308" s="123">
        <v>18128</v>
      </c>
      <c r="AF308" s="123">
        <v>87077</v>
      </c>
      <c r="AG308" s="123">
        <v>66646</v>
      </c>
      <c r="AH308" s="123">
        <v>26133</v>
      </c>
      <c r="AI308" s="123">
        <v>92314</v>
      </c>
      <c r="AJ308" s="123">
        <v>170756</v>
      </c>
      <c r="AK308" s="123">
        <v>204856</v>
      </c>
      <c r="AL308" s="123">
        <v>264308</v>
      </c>
      <c r="AM308" s="123">
        <v>188621</v>
      </c>
      <c r="AN308" s="123">
        <v>361145</v>
      </c>
      <c r="AO308" s="123">
        <v>196559</v>
      </c>
      <c r="AP308" s="123">
        <v>354273</v>
      </c>
      <c r="AQ308" s="123">
        <v>703763</v>
      </c>
      <c r="AR308" s="123">
        <v>446352</v>
      </c>
      <c r="AS308" s="123">
        <v>915558</v>
      </c>
      <c r="AT308" s="123">
        <v>969028</v>
      </c>
      <c r="AU308" s="123">
        <v>775920</v>
      </c>
      <c r="AV308" s="23">
        <v>672609</v>
      </c>
      <c r="AW308" s="23">
        <v>655363</v>
      </c>
      <c r="AX308" s="23">
        <v>532116</v>
      </c>
      <c r="AY308" s="23">
        <v>411932</v>
      </c>
      <c r="AZ308" s="23">
        <v>427395</v>
      </c>
      <c r="BA308" s="23">
        <v>522681</v>
      </c>
      <c r="BB308" s="57"/>
      <c r="BC308" s="57"/>
      <c r="BD308" s="122"/>
      <c r="BE308" s="122"/>
      <c r="BF308" s="123"/>
      <c r="BG308" s="123"/>
      <c r="BH308" s="123"/>
      <c r="BI308" s="123"/>
    </row>
    <row r="309" spans="1:61">
      <c r="A309" s="57"/>
      <c r="B309" s="57" t="s">
        <v>98</v>
      </c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>
        <v>0</v>
      </c>
      <c r="AD309" s="123">
        <v>0</v>
      </c>
      <c r="AE309" s="123">
        <v>0</v>
      </c>
      <c r="AF309" s="123">
        <v>0</v>
      </c>
      <c r="AG309" s="123">
        <v>0</v>
      </c>
      <c r="AH309" s="123">
        <v>529564</v>
      </c>
      <c r="AI309" s="123">
        <v>0</v>
      </c>
      <c r="AJ309" s="123">
        <v>0</v>
      </c>
      <c r="AK309" s="123">
        <v>0</v>
      </c>
      <c r="AL309" s="123">
        <v>0</v>
      </c>
      <c r="AM309" s="123">
        <v>0</v>
      </c>
      <c r="AN309" s="123">
        <v>0</v>
      </c>
      <c r="AO309" s="123">
        <v>0</v>
      </c>
      <c r="AP309" s="123">
        <v>0</v>
      </c>
      <c r="AQ309" s="123">
        <v>0</v>
      </c>
      <c r="AR309" s="123">
        <v>0</v>
      </c>
      <c r="AS309" s="123">
        <v>0</v>
      </c>
      <c r="AT309" s="123">
        <v>0</v>
      </c>
      <c r="AU309" s="123">
        <v>0</v>
      </c>
      <c r="AV309" s="57">
        <v>0</v>
      </c>
      <c r="AW309" s="57">
        <v>0</v>
      </c>
      <c r="AX309" s="57">
        <v>0</v>
      </c>
      <c r="AY309" s="23">
        <v>0</v>
      </c>
      <c r="AZ309" s="23">
        <v>0</v>
      </c>
      <c r="BA309" s="23">
        <v>0</v>
      </c>
      <c r="BB309" s="57"/>
      <c r="BC309" s="57"/>
      <c r="BD309" s="122"/>
      <c r="BE309" s="122"/>
      <c r="BF309" s="57"/>
      <c r="BG309" s="57"/>
      <c r="BH309" s="57"/>
      <c r="BI309" s="57"/>
    </row>
    <row r="310" spans="1:61">
      <c r="A310" s="57"/>
      <c r="B310" s="57" t="s">
        <v>99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>
        <v>1088</v>
      </c>
      <c r="AD310" s="123">
        <v>359</v>
      </c>
      <c r="AE310" s="123">
        <v>249</v>
      </c>
      <c r="AF310" s="123">
        <v>250</v>
      </c>
      <c r="AG310" s="123">
        <v>251</v>
      </c>
      <c r="AH310" s="123">
        <v>505</v>
      </c>
      <c r="AI310" s="123">
        <v>388</v>
      </c>
      <c r="AJ310" s="123">
        <v>0</v>
      </c>
      <c r="AK310" s="123">
        <v>0</v>
      </c>
      <c r="AL310" s="123">
        <v>0</v>
      </c>
      <c r="AM310" s="123">
        <v>0</v>
      </c>
      <c r="AN310" s="123">
        <v>0</v>
      </c>
      <c r="AO310" s="123">
        <v>0</v>
      </c>
      <c r="AP310" s="123">
        <v>0</v>
      </c>
      <c r="AQ310" s="123">
        <v>0</v>
      </c>
      <c r="AR310" s="123">
        <v>0</v>
      </c>
      <c r="AS310" s="123">
        <v>0</v>
      </c>
      <c r="AT310" s="123">
        <v>0</v>
      </c>
      <c r="AU310" s="123">
        <v>0</v>
      </c>
      <c r="AV310" s="57">
        <v>0</v>
      </c>
      <c r="AW310" s="57">
        <v>0</v>
      </c>
      <c r="AX310" s="57">
        <v>0</v>
      </c>
      <c r="AY310" s="23">
        <v>0</v>
      </c>
      <c r="AZ310" s="23">
        <v>0</v>
      </c>
      <c r="BA310" s="23">
        <v>0</v>
      </c>
      <c r="BB310" s="57"/>
      <c r="BC310" s="57"/>
      <c r="BD310" s="122"/>
      <c r="BE310" s="122"/>
      <c r="BF310" s="57"/>
      <c r="BG310" s="57"/>
      <c r="BH310" s="57"/>
      <c r="BI310" s="57"/>
    </row>
    <row r="311" spans="1:61">
      <c r="A311" s="57"/>
      <c r="B311" s="270" t="s">
        <v>90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123">
        <v>13181025</v>
      </c>
      <c r="U311" s="123">
        <v>14245300</v>
      </c>
      <c r="V311" s="123">
        <v>15676681</v>
      </c>
      <c r="W311" s="123">
        <v>16249789</v>
      </c>
      <c r="X311" s="123">
        <v>16810144</v>
      </c>
      <c r="Y311" s="123">
        <v>17172909</v>
      </c>
      <c r="Z311" s="123">
        <v>19453904</v>
      </c>
      <c r="AA311" s="123">
        <v>20255266</v>
      </c>
      <c r="AB311" s="123">
        <v>23618153</v>
      </c>
      <c r="AC311" s="123">
        <v>25381058</v>
      </c>
      <c r="AD311" s="123">
        <v>27479537</v>
      </c>
      <c r="AE311" s="123">
        <v>31044730</v>
      </c>
      <c r="AF311" s="123">
        <v>35127782</v>
      </c>
      <c r="AG311" s="123">
        <v>32437204</v>
      </c>
      <c r="AH311" s="123">
        <v>31723110</v>
      </c>
      <c r="AI311" s="123">
        <v>30746236</v>
      </c>
      <c r="AJ311" s="123">
        <v>31013411</v>
      </c>
      <c r="AK311" s="123">
        <v>30818003</v>
      </c>
      <c r="AL311" s="123">
        <v>30557517</v>
      </c>
      <c r="AM311" s="123">
        <v>32409540</v>
      </c>
      <c r="AN311" s="123">
        <v>31039136</v>
      </c>
      <c r="AO311" s="123">
        <v>29913059</v>
      </c>
      <c r="AP311" s="123">
        <v>29833102</v>
      </c>
      <c r="AQ311" s="123">
        <v>30172816</v>
      </c>
      <c r="AR311" s="123">
        <v>29732019</v>
      </c>
      <c r="AS311" s="123">
        <v>34277455</v>
      </c>
      <c r="AT311" s="123">
        <v>34842491</v>
      </c>
      <c r="AU311" s="123">
        <v>35324474</v>
      </c>
      <c r="AV311" s="254">
        <f>AV295+AV296+AV297+AV298+AV299+AV300+AV301+AV302+AV303</f>
        <v>35848261</v>
      </c>
      <c r="AW311" s="254">
        <f>AW295+AW296+AW297+AW298+AW299+AW300+AW301+AW302+AW303</f>
        <v>37231571</v>
      </c>
      <c r="AX311" s="254">
        <v>38022545</v>
      </c>
      <c r="AY311" s="254">
        <v>41554467</v>
      </c>
      <c r="AZ311" s="23">
        <v>36487210</v>
      </c>
      <c r="BA311" s="23">
        <v>37988768</v>
      </c>
      <c r="BB311" s="57"/>
      <c r="BC311" s="57"/>
      <c r="BD311" s="122"/>
      <c r="BE311" s="122"/>
      <c r="BF311" s="57"/>
      <c r="BG311" s="57"/>
      <c r="BH311" s="57"/>
      <c r="BI311" s="57"/>
    </row>
    <row r="312" spans="1:61">
      <c r="A312" s="57" t="s">
        <v>220</v>
      </c>
      <c r="B312" s="57" t="s">
        <v>91</v>
      </c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>
        <v>7502398</v>
      </c>
      <c r="AD312" s="123">
        <v>7941322</v>
      </c>
      <c r="AE312" s="123">
        <v>8690848</v>
      </c>
      <c r="AF312" s="123">
        <v>8809958</v>
      </c>
      <c r="AG312" s="123">
        <v>9002711</v>
      </c>
      <c r="AH312" s="123">
        <v>9244984</v>
      </c>
      <c r="AI312" s="123">
        <v>9506698</v>
      </c>
      <c r="AJ312" s="123">
        <v>9472802</v>
      </c>
      <c r="AK312" s="123">
        <v>8760337</v>
      </c>
      <c r="AL312" s="123">
        <v>9041728</v>
      </c>
      <c r="AM312" s="123">
        <v>9079715</v>
      </c>
      <c r="AN312" s="123">
        <v>9078279</v>
      </c>
      <c r="AO312" s="123">
        <v>8118679</v>
      </c>
      <c r="AP312" s="123">
        <v>8047507</v>
      </c>
      <c r="AQ312" s="123">
        <v>7347656</v>
      </c>
      <c r="AR312" s="123">
        <v>7485323</v>
      </c>
      <c r="AS312" s="123">
        <v>7532068</v>
      </c>
      <c r="AT312" s="123">
        <v>7688110</v>
      </c>
      <c r="AU312" s="123">
        <v>7698501</v>
      </c>
      <c r="AV312" s="23">
        <v>7178326</v>
      </c>
      <c r="AW312" s="23">
        <v>6828511</v>
      </c>
      <c r="AX312" s="23">
        <v>6837730</v>
      </c>
      <c r="AY312" s="292">
        <v>6394536</v>
      </c>
      <c r="AZ312" s="23">
        <v>6151617</v>
      </c>
      <c r="BA312" s="23">
        <v>5659104</v>
      </c>
      <c r="BB312" s="57"/>
      <c r="BC312" s="57"/>
      <c r="BD312" s="122"/>
      <c r="BE312" s="122"/>
      <c r="BF312" s="57"/>
      <c r="BG312" s="57"/>
      <c r="BH312" s="57"/>
      <c r="BI312" s="57"/>
    </row>
    <row r="313" spans="1:61">
      <c r="A313" s="57"/>
      <c r="B313" s="57"/>
      <c r="C313" s="57" t="s">
        <v>92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>
        <v>5836705</v>
      </c>
      <c r="AD313" s="123">
        <v>6219848</v>
      </c>
      <c r="AE313" s="123">
        <v>6570326</v>
      </c>
      <c r="AF313" s="123">
        <v>6739832</v>
      </c>
      <c r="AG313" s="123">
        <v>6803246</v>
      </c>
      <c r="AH313" s="123">
        <v>6911349</v>
      </c>
      <c r="AI313" s="123">
        <v>6937609</v>
      </c>
      <c r="AJ313" s="123">
        <v>6800139</v>
      </c>
      <c r="AK313" s="123">
        <v>6508032</v>
      </c>
      <c r="AL313" s="123">
        <v>6251467</v>
      </c>
      <c r="AM313" s="123">
        <v>6118372</v>
      </c>
      <c r="AN313" s="123">
        <v>5586660</v>
      </c>
      <c r="AO313" s="123">
        <v>5155786</v>
      </c>
      <c r="AP313" s="123">
        <v>4933373</v>
      </c>
      <c r="AQ313" s="123">
        <v>4732928</v>
      </c>
      <c r="AR313" s="123">
        <v>4831057</v>
      </c>
      <c r="AS313" s="123">
        <v>4807472</v>
      </c>
      <c r="AT313" s="123">
        <v>4606289</v>
      </c>
      <c r="AU313" s="123">
        <v>4489103</v>
      </c>
      <c r="AV313" s="23">
        <v>4401265</v>
      </c>
      <c r="AW313" s="23">
        <v>4208689</v>
      </c>
      <c r="AX313" s="23">
        <v>3935696</v>
      </c>
      <c r="AY313" s="292">
        <v>3766943</v>
      </c>
      <c r="AZ313" s="23">
        <v>3633068</v>
      </c>
      <c r="BA313" s="23">
        <v>3416137</v>
      </c>
      <c r="BB313" s="57"/>
      <c r="BC313" s="57"/>
      <c r="BD313" s="122"/>
      <c r="BE313" s="122"/>
      <c r="BF313" s="57"/>
      <c r="BG313" s="57"/>
      <c r="BH313" s="57"/>
      <c r="BI313" s="57"/>
    </row>
    <row r="314" spans="1:61">
      <c r="A314" s="57"/>
      <c r="B314" s="57" t="s">
        <v>95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>
        <v>675057</v>
      </c>
      <c r="AD314" s="123">
        <v>710134</v>
      </c>
      <c r="AE314" s="123">
        <v>759239</v>
      </c>
      <c r="AF314" s="123">
        <v>808595</v>
      </c>
      <c r="AG314" s="123">
        <v>881438</v>
      </c>
      <c r="AH314" s="123">
        <v>1047308</v>
      </c>
      <c r="AI314" s="123">
        <v>1095718</v>
      </c>
      <c r="AJ314" s="123">
        <v>1282964</v>
      </c>
      <c r="AK314" s="123">
        <v>1294855</v>
      </c>
      <c r="AL314" s="123">
        <v>1380796</v>
      </c>
      <c r="AM314" s="123">
        <v>1421104</v>
      </c>
      <c r="AN314" s="123">
        <v>1199834</v>
      </c>
      <c r="AO314" s="123">
        <v>1196509</v>
      </c>
      <c r="AP314" s="123">
        <v>1433561</v>
      </c>
      <c r="AQ314" s="123">
        <v>1345721</v>
      </c>
      <c r="AR314" s="123">
        <v>1415943</v>
      </c>
      <c r="AS314" s="123">
        <v>1450631</v>
      </c>
      <c r="AT314" s="123">
        <v>1599690</v>
      </c>
      <c r="AU314" s="123">
        <v>1620551</v>
      </c>
      <c r="AV314" s="23">
        <v>1726486</v>
      </c>
      <c r="AW314" s="23">
        <v>1827306</v>
      </c>
      <c r="AX314" s="23">
        <v>2143224</v>
      </c>
      <c r="AY314" s="292">
        <v>2370844</v>
      </c>
      <c r="AZ314" s="23">
        <v>2316224</v>
      </c>
      <c r="BA314" s="23">
        <v>2517629</v>
      </c>
      <c r="BB314" s="57"/>
      <c r="BC314" s="57"/>
      <c r="BD314" s="122"/>
      <c r="BE314" s="122"/>
      <c r="BF314" s="57"/>
      <c r="BG314" s="57"/>
      <c r="BH314" s="57"/>
      <c r="BI314" s="57"/>
    </row>
    <row r="315" spans="1:61">
      <c r="A315" s="57"/>
      <c r="B315" s="57" t="s">
        <v>100</v>
      </c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123"/>
      <c r="Z315" s="123"/>
      <c r="AA315" s="123"/>
      <c r="AB315" s="123"/>
      <c r="AC315" s="123">
        <f t="shared" ref="AC315:AE315" si="50">AC292</f>
        <v>1391878</v>
      </c>
      <c r="AD315" s="123">
        <f t="shared" si="50"/>
        <v>1298157</v>
      </c>
      <c r="AE315" s="123">
        <f t="shared" si="50"/>
        <v>1428498</v>
      </c>
      <c r="AF315" s="123">
        <f>AF292</f>
        <v>1544691</v>
      </c>
      <c r="AG315" s="123">
        <v>1719782</v>
      </c>
      <c r="AH315" s="123">
        <v>1926652</v>
      </c>
      <c r="AI315" s="123">
        <v>2138510</v>
      </c>
      <c r="AJ315" s="123">
        <v>2356966</v>
      </c>
      <c r="AK315" s="123">
        <f>AK292</f>
        <v>2476752</v>
      </c>
      <c r="AL315" s="123">
        <v>2707374</v>
      </c>
      <c r="AM315" s="23">
        <f t="shared" ref="AM315:AV317" si="51">AM292</f>
        <v>2679258</v>
      </c>
      <c r="AN315" s="23">
        <f t="shared" si="51"/>
        <v>2560091</v>
      </c>
      <c r="AO315" s="23">
        <f t="shared" si="51"/>
        <v>2514254</v>
      </c>
      <c r="AP315" s="23">
        <f t="shared" si="51"/>
        <v>2400525</v>
      </c>
      <c r="AQ315" s="23">
        <f t="shared" si="51"/>
        <v>2381726</v>
      </c>
      <c r="AR315" s="23">
        <f t="shared" si="51"/>
        <v>2404598</v>
      </c>
      <c r="AS315" s="23">
        <f t="shared" si="51"/>
        <v>2386912</v>
      </c>
      <c r="AT315" s="23">
        <v>2561637</v>
      </c>
      <c r="AU315" s="23">
        <f t="shared" si="51"/>
        <v>2727259</v>
      </c>
      <c r="AV315" s="23">
        <f t="shared" si="51"/>
        <v>2682058</v>
      </c>
      <c r="AW315" s="23">
        <v>2660137</v>
      </c>
      <c r="AX315" s="23">
        <v>2752111</v>
      </c>
      <c r="AY315" s="292">
        <v>2810698</v>
      </c>
      <c r="AZ315" s="23">
        <v>2890964</v>
      </c>
      <c r="BA315" s="23">
        <v>2931163</v>
      </c>
      <c r="BB315" s="57"/>
      <c r="BC315" s="57"/>
      <c r="BD315" s="122"/>
      <c r="BE315" s="122"/>
      <c r="BF315" s="57"/>
      <c r="BG315" s="57"/>
      <c r="BH315" s="57"/>
      <c r="BI315" s="57"/>
    </row>
    <row r="316" spans="1:61">
      <c r="A316" s="57"/>
      <c r="B316" s="57"/>
      <c r="C316" s="57" t="s">
        <v>212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123"/>
      <c r="Z316" s="123"/>
      <c r="AA316" s="123"/>
      <c r="AB316" s="23">
        <f t="shared" ref="AB316:AD316" si="52">AB293</f>
        <v>0</v>
      </c>
      <c r="AC316" s="23">
        <f t="shared" si="52"/>
        <v>1380920</v>
      </c>
      <c r="AD316" s="23">
        <f t="shared" si="52"/>
        <v>1294225</v>
      </c>
      <c r="AE316" s="23">
        <f t="shared" ref="AE316:AG316" si="53">AE293</f>
        <v>1427541</v>
      </c>
      <c r="AF316" s="23">
        <f t="shared" si="53"/>
        <v>1534767</v>
      </c>
      <c r="AG316" s="23">
        <f t="shared" si="53"/>
        <v>1692114</v>
      </c>
      <c r="AH316" s="23">
        <f t="shared" ref="AH316:AL316" si="54">AH293</f>
        <v>1893550</v>
      </c>
      <c r="AI316" s="23">
        <f t="shared" si="54"/>
        <v>2120544</v>
      </c>
      <c r="AJ316" s="23">
        <f t="shared" si="54"/>
        <v>2333469</v>
      </c>
      <c r="AK316" s="23">
        <f t="shared" si="54"/>
        <v>2455569</v>
      </c>
      <c r="AL316" s="23">
        <f t="shared" si="54"/>
        <v>2692646</v>
      </c>
      <c r="AM316" s="23">
        <f t="shared" si="51"/>
        <v>2673916</v>
      </c>
      <c r="AN316" s="23">
        <f t="shared" si="51"/>
        <v>2554176</v>
      </c>
      <c r="AO316" s="23">
        <f t="shared" si="51"/>
        <v>2511856</v>
      </c>
      <c r="AP316" s="23">
        <f t="shared" si="51"/>
        <v>2396002</v>
      </c>
      <c r="AQ316" s="23">
        <f t="shared" si="51"/>
        <v>2376338</v>
      </c>
      <c r="AR316" s="23">
        <f t="shared" si="51"/>
        <v>2400670</v>
      </c>
      <c r="AS316" s="23">
        <f t="shared" si="51"/>
        <v>2383759</v>
      </c>
      <c r="AT316" s="23">
        <v>2560068</v>
      </c>
      <c r="AU316" s="23">
        <f t="shared" si="51"/>
        <v>2724235</v>
      </c>
      <c r="AV316" s="23">
        <f t="shared" si="51"/>
        <v>2679243</v>
      </c>
      <c r="AW316" s="23">
        <f>AW293</f>
        <v>2658986</v>
      </c>
      <c r="AX316" s="23">
        <v>2751655</v>
      </c>
      <c r="AY316" s="292">
        <v>2809812</v>
      </c>
      <c r="AZ316" s="23">
        <v>2890545</v>
      </c>
      <c r="BA316" s="23">
        <v>2930739</v>
      </c>
      <c r="BB316" s="57"/>
      <c r="BC316" s="57"/>
      <c r="BD316" s="122"/>
      <c r="BE316" s="122"/>
      <c r="BF316" s="57"/>
      <c r="BG316" s="57"/>
      <c r="BH316" s="57"/>
      <c r="BI316" s="57"/>
    </row>
    <row r="317" spans="1:61">
      <c r="A317" s="57"/>
      <c r="B317" s="57"/>
      <c r="C317" s="57" t="s">
        <v>213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123"/>
      <c r="Z317" s="123"/>
      <c r="AA317" s="123"/>
      <c r="AB317" s="23">
        <f t="shared" ref="AB317:AD317" si="55">AB294</f>
        <v>0</v>
      </c>
      <c r="AC317" s="23">
        <f t="shared" si="55"/>
        <v>10958</v>
      </c>
      <c r="AD317" s="23">
        <f t="shared" si="55"/>
        <v>3932</v>
      </c>
      <c r="AE317" s="23">
        <f t="shared" ref="AE317:AG317" si="56">AE294</f>
        <v>957</v>
      </c>
      <c r="AF317" s="23">
        <f t="shared" si="56"/>
        <v>9924</v>
      </c>
      <c r="AG317" s="23">
        <f t="shared" si="56"/>
        <v>27668</v>
      </c>
      <c r="AH317" s="23">
        <f t="shared" ref="AH317:AL317" si="57">AH294</f>
        <v>33102</v>
      </c>
      <c r="AI317" s="23">
        <f t="shared" si="57"/>
        <v>17966</v>
      </c>
      <c r="AJ317" s="23">
        <f t="shared" si="57"/>
        <v>23497</v>
      </c>
      <c r="AK317" s="23">
        <f t="shared" si="57"/>
        <v>21183</v>
      </c>
      <c r="AL317" s="23">
        <f t="shared" si="57"/>
        <v>14728</v>
      </c>
      <c r="AM317" s="23">
        <f t="shared" si="51"/>
        <v>5342</v>
      </c>
      <c r="AN317" s="23">
        <f t="shared" si="51"/>
        <v>5915</v>
      </c>
      <c r="AO317" s="23">
        <f t="shared" si="51"/>
        <v>2398</v>
      </c>
      <c r="AP317" s="23">
        <f t="shared" si="51"/>
        <v>4523</v>
      </c>
      <c r="AQ317" s="23">
        <f t="shared" si="51"/>
        <v>5388</v>
      </c>
      <c r="AR317" s="23">
        <f t="shared" si="51"/>
        <v>3928</v>
      </c>
      <c r="AS317" s="23">
        <f t="shared" si="51"/>
        <v>3153</v>
      </c>
      <c r="AT317" s="23">
        <f t="shared" si="51"/>
        <v>1569</v>
      </c>
      <c r="AU317" s="23">
        <f t="shared" si="51"/>
        <v>3024</v>
      </c>
      <c r="AV317" s="23">
        <f t="shared" si="51"/>
        <v>2815</v>
      </c>
      <c r="AW317" s="23">
        <f>AW294</f>
        <v>1151</v>
      </c>
      <c r="AX317" s="23">
        <v>456</v>
      </c>
      <c r="AY317" s="292">
        <v>886</v>
      </c>
      <c r="AZ317" s="23">
        <v>419</v>
      </c>
      <c r="BA317" s="23">
        <v>424</v>
      </c>
      <c r="BB317" s="57"/>
      <c r="BC317" s="57"/>
      <c r="BD317" s="122"/>
      <c r="BE317" s="122"/>
      <c r="BF317" s="57"/>
      <c r="BG317" s="57"/>
      <c r="BH317" s="57"/>
      <c r="BI317" s="57"/>
    </row>
    <row r="318" spans="1:61">
      <c r="A318" s="57"/>
      <c r="B318" s="57" t="s">
        <v>198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123"/>
      <c r="Z318" s="123"/>
      <c r="AA318" s="123"/>
      <c r="AB318" s="123"/>
      <c r="AC318" s="23">
        <f t="shared" ref="AC318:AE318" si="58">AC312+AC314+AC315</f>
        <v>9569333</v>
      </c>
      <c r="AD318" s="23">
        <f t="shared" si="58"/>
        <v>9949613</v>
      </c>
      <c r="AE318" s="23">
        <f t="shared" si="58"/>
        <v>10878585</v>
      </c>
      <c r="AF318" s="23">
        <f t="shared" ref="AF318:AH318" si="59">AF312+AF314+AF315</f>
        <v>11163244</v>
      </c>
      <c r="AG318" s="23">
        <f t="shared" si="59"/>
        <v>11603931</v>
      </c>
      <c r="AH318" s="23">
        <f t="shared" si="59"/>
        <v>12218944</v>
      </c>
      <c r="AI318" s="23">
        <f t="shared" ref="AI318:AU318" si="60">AI312+AI314+AI315</f>
        <v>12740926</v>
      </c>
      <c r="AJ318" s="23">
        <f t="shared" si="60"/>
        <v>13112732</v>
      </c>
      <c r="AK318" s="23">
        <f t="shared" si="60"/>
        <v>12531944</v>
      </c>
      <c r="AL318" s="23">
        <f t="shared" si="60"/>
        <v>13129898</v>
      </c>
      <c r="AM318" s="23">
        <f t="shared" si="60"/>
        <v>13180077</v>
      </c>
      <c r="AN318" s="23">
        <f t="shared" si="60"/>
        <v>12838204</v>
      </c>
      <c r="AO318" s="23">
        <f t="shared" si="60"/>
        <v>11829442</v>
      </c>
      <c r="AP318" s="23">
        <f t="shared" si="60"/>
        <v>11881593</v>
      </c>
      <c r="AQ318" s="23">
        <f t="shared" si="60"/>
        <v>11075103</v>
      </c>
      <c r="AR318" s="23">
        <f t="shared" si="60"/>
        <v>11305864</v>
      </c>
      <c r="AS318" s="23">
        <f t="shared" si="60"/>
        <v>11369611</v>
      </c>
      <c r="AT318" s="23">
        <f t="shared" si="60"/>
        <v>11849437</v>
      </c>
      <c r="AU318" s="23">
        <f t="shared" si="60"/>
        <v>12046311</v>
      </c>
      <c r="AV318" s="23">
        <f>AV312+AV314+AV315</f>
        <v>11586870</v>
      </c>
      <c r="AW318" s="23">
        <v>11315954</v>
      </c>
      <c r="AX318" s="23">
        <v>11733065</v>
      </c>
      <c r="AY318" s="293">
        <v>11576078</v>
      </c>
      <c r="AZ318" s="23">
        <f>AZ312+AZ314+AZ315</f>
        <v>11358805</v>
      </c>
      <c r="BA318" s="23">
        <f>BA312+BA314+BA315</f>
        <v>11107896</v>
      </c>
      <c r="BB318" s="57"/>
      <c r="BC318" s="57"/>
      <c r="BD318" s="122"/>
      <c r="BE318" s="122"/>
      <c r="BF318" s="57"/>
      <c r="BG318" s="57"/>
      <c r="BH318" s="57"/>
      <c r="BI318" s="57"/>
    </row>
    <row r="319" spans="1:61">
      <c r="A319" s="57"/>
      <c r="B319" s="57" t="s">
        <v>93</v>
      </c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123"/>
      <c r="Y319" s="123"/>
      <c r="Z319" s="123"/>
      <c r="AA319" s="123"/>
      <c r="AB319" s="123"/>
      <c r="AC319" s="123">
        <v>1723887</v>
      </c>
      <c r="AD319" s="123">
        <v>2121944</v>
      </c>
      <c r="AE319" s="123">
        <v>2591420</v>
      </c>
      <c r="AF319" s="123">
        <v>2803975</v>
      </c>
      <c r="AG319" s="123">
        <v>2986703</v>
      </c>
      <c r="AH319" s="123">
        <v>3347467</v>
      </c>
      <c r="AI319" s="123">
        <v>3334756</v>
      </c>
      <c r="AJ319" s="123">
        <v>3318665</v>
      </c>
      <c r="AK319" s="123">
        <v>3519878</v>
      </c>
      <c r="AL319" s="123">
        <v>3574166</v>
      </c>
      <c r="AM319" s="123">
        <v>3663847</v>
      </c>
      <c r="AN319" s="123">
        <v>3442520</v>
      </c>
      <c r="AO319" s="123">
        <v>3483244</v>
      </c>
      <c r="AP319" s="123">
        <v>3613076</v>
      </c>
      <c r="AQ319" s="123">
        <v>3464364</v>
      </c>
      <c r="AR319" s="123">
        <v>3629404</v>
      </c>
      <c r="AS319" s="123">
        <v>3623321</v>
      </c>
      <c r="AT319" s="123">
        <v>3564148</v>
      </c>
      <c r="AU319" s="123">
        <v>3907027</v>
      </c>
      <c r="AV319" s="23">
        <v>4018717</v>
      </c>
      <c r="AW319" s="23">
        <v>3956547</v>
      </c>
      <c r="AX319" s="23">
        <v>4076506</v>
      </c>
      <c r="AY319" s="292">
        <v>4202610</v>
      </c>
      <c r="AZ319" s="23">
        <v>4417011</v>
      </c>
      <c r="BA319" s="23">
        <v>4616719</v>
      </c>
      <c r="BB319" s="57"/>
      <c r="BC319" s="57"/>
      <c r="BD319" s="122"/>
      <c r="BE319" s="122"/>
      <c r="BF319" s="57"/>
      <c r="BG319" s="57"/>
      <c r="BH319" s="57"/>
      <c r="BI319" s="57"/>
    </row>
    <row r="320" spans="1:61">
      <c r="A320" s="57"/>
      <c r="B320" s="57" t="s">
        <v>94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123"/>
      <c r="Z320" s="123"/>
      <c r="AA320" s="123"/>
      <c r="AB320" s="123"/>
      <c r="AC320" s="123">
        <v>112522</v>
      </c>
      <c r="AD320" s="123">
        <v>92482</v>
      </c>
      <c r="AE320" s="123">
        <v>103819</v>
      </c>
      <c r="AF320" s="123">
        <v>95679</v>
      </c>
      <c r="AG320" s="123">
        <v>118218</v>
      </c>
      <c r="AH320" s="123">
        <v>81863</v>
      </c>
      <c r="AI320" s="123">
        <v>75659</v>
      </c>
      <c r="AJ320" s="123">
        <v>67896</v>
      </c>
      <c r="AK320" s="123">
        <v>78798</v>
      </c>
      <c r="AL320" s="123">
        <v>98146</v>
      </c>
      <c r="AM320" s="123">
        <v>106508</v>
      </c>
      <c r="AN320" s="123">
        <v>117904</v>
      </c>
      <c r="AO320" s="123">
        <v>109514</v>
      </c>
      <c r="AP320" s="123">
        <v>147385</v>
      </c>
      <c r="AQ320" s="123">
        <v>113140</v>
      </c>
      <c r="AR320" s="123">
        <v>134353</v>
      </c>
      <c r="AS320" s="123">
        <v>132683</v>
      </c>
      <c r="AT320" s="123">
        <v>112027</v>
      </c>
      <c r="AU320" s="123">
        <v>114301</v>
      </c>
      <c r="AV320" s="23">
        <v>114065</v>
      </c>
      <c r="AW320" s="23">
        <v>143367</v>
      </c>
      <c r="AX320" s="23">
        <v>174401</v>
      </c>
      <c r="AY320" s="292">
        <v>172248</v>
      </c>
      <c r="AZ320" s="23">
        <v>175345</v>
      </c>
      <c r="BA320" s="23">
        <v>169047</v>
      </c>
      <c r="BB320" s="57"/>
      <c r="BC320" s="57"/>
      <c r="BD320" s="122"/>
      <c r="BE320" s="122"/>
      <c r="BF320" s="57"/>
      <c r="BG320" s="57"/>
      <c r="BH320" s="57"/>
      <c r="BI320" s="57"/>
    </row>
    <row r="321" spans="1:61">
      <c r="A321" s="57"/>
      <c r="B321" s="57" t="s">
        <v>96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123"/>
      <c r="Z321" s="123"/>
      <c r="AA321" s="123"/>
      <c r="AB321" s="123"/>
      <c r="AC321" s="123">
        <v>1781227</v>
      </c>
      <c r="AD321" s="123">
        <v>2098508</v>
      </c>
      <c r="AE321" s="123">
        <v>2354778</v>
      </c>
      <c r="AF321" s="123">
        <v>2489980</v>
      </c>
      <c r="AG321" s="123">
        <v>3025388</v>
      </c>
      <c r="AH321" s="123">
        <v>2899500</v>
      </c>
      <c r="AI321" s="123">
        <v>3018859</v>
      </c>
      <c r="AJ321" s="123">
        <v>3044348</v>
      </c>
      <c r="AK321" s="123">
        <v>3030031</v>
      </c>
      <c r="AL321" s="123">
        <v>3077425</v>
      </c>
      <c r="AM321" s="123">
        <v>3103853</v>
      </c>
      <c r="AN321" s="123">
        <v>3180682</v>
      </c>
      <c r="AO321" s="123">
        <v>3692743</v>
      </c>
      <c r="AP321" s="123">
        <v>3176688</v>
      </c>
      <c r="AQ321" s="123">
        <v>3315368</v>
      </c>
      <c r="AR321" s="123">
        <v>3171371</v>
      </c>
      <c r="AS321" s="123">
        <v>3176130</v>
      </c>
      <c r="AT321" s="123">
        <v>3187668</v>
      </c>
      <c r="AU321" s="123">
        <v>3626401</v>
      </c>
      <c r="AV321" s="23">
        <v>3637524</v>
      </c>
      <c r="AW321" s="23">
        <v>3481812</v>
      </c>
      <c r="AX321" s="23">
        <v>3451084</v>
      </c>
      <c r="AY321" s="292">
        <v>3407519</v>
      </c>
      <c r="AZ321" s="23">
        <v>3423189</v>
      </c>
      <c r="BA321" s="23">
        <v>3354463</v>
      </c>
      <c r="BB321" s="57"/>
      <c r="BC321" s="57"/>
      <c r="BD321" s="122"/>
      <c r="BE321" s="122"/>
      <c r="BF321" s="57"/>
      <c r="BG321" s="57"/>
      <c r="BH321" s="57"/>
      <c r="BI321" s="57"/>
    </row>
    <row r="322" spans="1:61">
      <c r="A322" s="57"/>
      <c r="B322" s="57" t="s">
        <v>122</v>
      </c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123"/>
      <c r="Z322" s="123"/>
      <c r="AA322" s="123"/>
      <c r="AB322" s="123"/>
      <c r="AC322" s="123">
        <v>1882460</v>
      </c>
      <c r="AD322" s="123">
        <v>1953620</v>
      </c>
      <c r="AE322" s="123">
        <v>808186</v>
      </c>
      <c r="AF322" s="123">
        <v>387963</v>
      </c>
      <c r="AG322" s="123">
        <v>551053</v>
      </c>
      <c r="AH322" s="123">
        <v>581114</v>
      </c>
      <c r="AI322" s="123">
        <v>234022</v>
      </c>
      <c r="AJ322" s="123">
        <v>24964</v>
      </c>
      <c r="AK322" s="123">
        <v>74635</v>
      </c>
      <c r="AL322" s="123">
        <v>19461</v>
      </c>
      <c r="AM322" s="123">
        <v>38298</v>
      </c>
      <c r="AN322" s="123">
        <v>241170</v>
      </c>
      <c r="AO322" s="123">
        <v>330003</v>
      </c>
      <c r="AP322" s="123">
        <v>10234</v>
      </c>
      <c r="AQ322" s="123">
        <v>226645</v>
      </c>
      <c r="AR322" s="123">
        <v>330058</v>
      </c>
      <c r="AS322" s="123">
        <v>879610</v>
      </c>
      <c r="AT322" s="123">
        <v>1389550</v>
      </c>
      <c r="AU322" s="123">
        <v>1153529</v>
      </c>
      <c r="AV322" s="23">
        <v>937009</v>
      </c>
      <c r="AW322" s="23">
        <v>1125015</v>
      </c>
      <c r="AX322" s="23">
        <v>1968711</v>
      </c>
      <c r="AY322" s="292">
        <v>1222109</v>
      </c>
      <c r="AZ322" s="23">
        <v>544840</v>
      </c>
      <c r="BA322" s="23">
        <v>1578104</v>
      </c>
      <c r="BB322" s="57"/>
      <c r="BC322" s="57"/>
      <c r="BD322" s="122"/>
      <c r="BE322" s="122"/>
      <c r="BF322" s="57"/>
      <c r="BG322" s="57"/>
      <c r="BH322" s="57"/>
      <c r="BI322" s="57"/>
    </row>
    <row r="323" spans="1:61">
      <c r="A323" s="57"/>
      <c r="B323" s="57" t="s">
        <v>214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123"/>
      <c r="Z323" s="123"/>
      <c r="AA323" s="123"/>
      <c r="AB323" s="123"/>
      <c r="AC323" s="123">
        <v>0</v>
      </c>
      <c r="AD323" s="123">
        <v>0</v>
      </c>
      <c r="AE323" s="123">
        <v>0</v>
      </c>
      <c r="AF323" s="123">
        <v>25183</v>
      </c>
      <c r="AG323" s="123">
        <v>500</v>
      </c>
      <c r="AH323" s="123">
        <v>440</v>
      </c>
      <c r="AI323" s="123">
        <v>477</v>
      </c>
      <c r="AJ323" s="123">
        <v>490</v>
      </c>
      <c r="AK323" s="123">
        <v>480</v>
      </c>
      <c r="AL323" s="123">
        <v>25061</v>
      </c>
      <c r="AM323" s="123">
        <v>29063</v>
      </c>
      <c r="AN323" s="123">
        <v>31311</v>
      </c>
      <c r="AO323" s="123">
        <v>12119</v>
      </c>
      <c r="AP323" s="123">
        <v>17744</v>
      </c>
      <c r="AQ323" s="123">
        <v>19040</v>
      </c>
      <c r="AR323" s="123">
        <v>19475</v>
      </c>
      <c r="AS323" s="123">
        <v>19756</v>
      </c>
      <c r="AT323" s="123">
        <v>22301</v>
      </c>
      <c r="AU323" s="123">
        <v>20603</v>
      </c>
      <c r="AV323" s="23">
        <v>11471</v>
      </c>
      <c r="AW323" s="23">
        <v>6371</v>
      </c>
      <c r="AX323" s="23">
        <v>315</v>
      </c>
      <c r="AY323" s="292">
        <v>130</v>
      </c>
      <c r="AZ323" s="23">
        <v>490</v>
      </c>
      <c r="BA323" s="23">
        <v>500</v>
      </c>
      <c r="BB323" s="57"/>
      <c r="BC323" s="57"/>
      <c r="BD323" s="122"/>
      <c r="BE323" s="122"/>
      <c r="BF323" s="57"/>
      <c r="BG323" s="57"/>
      <c r="BH323" s="57"/>
      <c r="BI323" s="57"/>
    </row>
    <row r="324" spans="1:61">
      <c r="A324" s="57"/>
      <c r="B324" s="57" t="s">
        <v>101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123"/>
      <c r="Y324" s="123"/>
      <c r="Z324" s="123"/>
      <c r="AA324" s="123"/>
      <c r="AB324" s="123"/>
      <c r="AC324" s="123">
        <v>1998129</v>
      </c>
      <c r="AD324" s="123">
        <v>1858031</v>
      </c>
      <c r="AE324" s="123">
        <v>2365267</v>
      </c>
      <c r="AF324" s="123">
        <v>2006621</v>
      </c>
      <c r="AG324" s="123">
        <v>2130647</v>
      </c>
      <c r="AH324" s="123">
        <v>2119519</v>
      </c>
      <c r="AI324" s="123">
        <v>2190936</v>
      </c>
      <c r="AJ324" s="123">
        <v>2287444</v>
      </c>
      <c r="AK324" s="123">
        <v>2320599</v>
      </c>
      <c r="AL324" s="123">
        <v>2209139</v>
      </c>
      <c r="AM324" s="123">
        <v>2640602</v>
      </c>
      <c r="AN324" s="123">
        <v>2607877</v>
      </c>
      <c r="AO324" s="123">
        <v>2763668</v>
      </c>
      <c r="AP324" s="123">
        <v>2729018</v>
      </c>
      <c r="AQ324" s="123">
        <v>2983264</v>
      </c>
      <c r="AR324" s="123">
        <v>3092892</v>
      </c>
      <c r="AS324" s="123">
        <v>3216582</v>
      </c>
      <c r="AT324" s="123">
        <v>2961183</v>
      </c>
      <c r="AU324" s="123">
        <v>2918799</v>
      </c>
      <c r="AV324" s="23">
        <v>2988842</v>
      </c>
      <c r="AW324" s="23">
        <v>3271804</v>
      </c>
      <c r="AX324" s="23">
        <v>3244781</v>
      </c>
      <c r="AY324" s="292">
        <v>3337566</v>
      </c>
      <c r="AZ324" s="23">
        <v>3474175</v>
      </c>
      <c r="BA324" s="23">
        <v>3434247</v>
      </c>
      <c r="BB324" s="57"/>
      <c r="BC324" s="57"/>
      <c r="BD324" s="122"/>
      <c r="BE324" s="122"/>
      <c r="BF324" s="57"/>
      <c r="BG324" s="57"/>
      <c r="BH324" s="57"/>
      <c r="BI324" s="57"/>
    </row>
    <row r="325" spans="1:61">
      <c r="A325" s="57"/>
      <c r="B325" s="57" t="s">
        <v>215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123"/>
      <c r="Y325" s="123"/>
      <c r="Z325" s="123"/>
      <c r="AA325" s="123"/>
      <c r="AB325" s="123"/>
      <c r="AC325" s="123">
        <v>0</v>
      </c>
      <c r="AD325" s="123">
        <v>0</v>
      </c>
      <c r="AE325" s="123">
        <v>0</v>
      </c>
      <c r="AF325" s="123">
        <v>0</v>
      </c>
      <c r="AG325" s="123">
        <v>0</v>
      </c>
      <c r="AH325" s="123">
        <v>0</v>
      </c>
      <c r="AI325" s="123">
        <v>0</v>
      </c>
      <c r="AJ325" s="123">
        <v>0</v>
      </c>
      <c r="AK325" s="123">
        <v>0</v>
      </c>
      <c r="AL325" s="123">
        <v>0</v>
      </c>
      <c r="AM325" s="123">
        <v>0</v>
      </c>
      <c r="AN325" s="123">
        <v>0</v>
      </c>
      <c r="AO325" s="123">
        <v>0</v>
      </c>
      <c r="AP325" s="123">
        <v>0</v>
      </c>
      <c r="AQ325" s="123">
        <v>0</v>
      </c>
      <c r="AR325" s="123">
        <v>0</v>
      </c>
      <c r="AS325" s="123">
        <v>0</v>
      </c>
      <c r="AT325" s="123">
        <v>0</v>
      </c>
      <c r="AU325" s="123">
        <v>0</v>
      </c>
      <c r="AV325" s="23">
        <v>0</v>
      </c>
      <c r="AW325" s="23">
        <v>0</v>
      </c>
      <c r="AX325" s="23">
        <v>0</v>
      </c>
      <c r="AY325" s="57">
        <v>0</v>
      </c>
      <c r="AZ325" s="23">
        <v>0</v>
      </c>
      <c r="BA325" s="23">
        <v>0</v>
      </c>
      <c r="BB325" s="57"/>
      <c r="BC325" s="57"/>
      <c r="BD325" s="122"/>
      <c r="BE325" s="122"/>
      <c r="BF325" s="57"/>
      <c r="BG325" s="57"/>
      <c r="BH325" s="57"/>
      <c r="BI325" s="57"/>
    </row>
    <row r="326" spans="1:61">
      <c r="A326" s="57"/>
      <c r="B326" s="57" t="s">
        <v>216</v>
      </c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123"/>
      <c r="Y326" s="123"/>
      <c r="Z326" s="123"/>
      <c r="AA326" s="123"/>
      <c r="AB326" s="123"/>
      <c r="AC326" s="123">
        <v>1685242</v>
      </c>
      <c r="AD326" s="123">
        <v>2073391</v>
      </c>
      <c r="AE326" s="123">
        <v>2063211</v>
      </c>
      <c r="AF326" s="123">
        <v>1662528</v>
      </c>
      <c r="AG326" s="123">
        <v>1693731</v>
      </c>
      <c r="AH326" s="123">
        <v>1660536</v>
      </c>
      <c r="AI326" s="123">
        <v>1471331</v>
      </c>
      <c r="AJ326" s="123">
        <v>1424666</v>
      </c>
      <c r="AK326" s="123">
        <v>581815</v>
      </c>
      <c r="AL326" s="123">
        <v>357827</v>
      </c>
      <c r="AM326" s="123">
        <v>934661</v>
      </c>
      <c r="AN326" s="123">
        <v>1205082</v>
      </c>
      <c r="AO326" s="123">
        <v>980957</v>
      </c>
      <c r="AP326" s="123">
        <v>1252150</v>
      </c>
      <c r="AQ326" s="123">
        <v>1110346</v>
      </c>
      <c r="AR326" s="123">
        <v>879072</v>
      </c>
      <c r="AS326" s="123">
        <v>1053222</v>
      </c>
      <c r="AT326" s="123">
        <v>1124396</v>
      </c>
      <c r="AU326" s="123">
        <v>850251</v>
      </c>
      <c r="AV326" s="23">
        <v>780353</v>
      </c>
      <c r="AW326" s="23">
        <v>1068136</v>
      </c>
      <c r="AX326" s="23">
        <v>1280899</v>
      </c>
      <c r="AY326" s="292">
        <v>1184659</v>
      </c>
      <c r="AZ326" s="23">
        <v>631218</v>
      </c>
      <c r="BA326" s="23">
        <v>790396</v>
      </c>
      <c r="BB326" s="57"/>
      <c r="BC326" s="57"/>
      <c r="BD326" s="122"/>
      <c r="BE326" s="122"/>
      <c r="BF326" s="57"/>
      <c r="BG326" s="57"/>
      <c r="BH326" s="57"/>
      <c r="BI326" s="57"/>
    </row>
    <row r="327" spans="1:61">
      <c r="A327" s="57"/>
      <c r="B327" s="57"/>
      <c r="C327" s="57" t="s">
        <v>91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123"/>
      <c r="Y327" s="123"/>
      <c r="Z327" s="123"/>
      <c r="AA327" s="123"/>
      <c r="AB327" s="123"/>
      <c r="AC327" s="123">
        <v>35517</v>
      </c>
      <c r="AD327" s="123">
        <v>52920</v>
      </c>
      <c r="AE327" s="123">
        <v>64333</v>
      </c>
      <c r="AF327" s="123">
        <v>75292</v>
      </c>
      <c r="AG327" s="123">
        <v>83068</v>
      </c>
      <c r="AH327" s="123">
        <v>79572</v>
      </c>
      <c r="AI327" s="123">
        <v>64545</v>
      </c>
      <c r="AJ327" s="123">
        <v>71599</v>
      </c>
      <c r="AK327" s="123">
        <v>51359</v>
      </c>
      <c r="AL327" s="123">
        <v>54609</v>
      </c>
      <c r="AM327" s="123">
        <v>52476</v>
      </c>
      <c r="AN327" s="123">
        <v>62547</v>
      </c>
      <c r="AO327" s="21">
        <v>51125</v>
      </c>
      <c r="AP327" s="123">
        <v>59910</v>
      </c>
      <c r="AQ327" s="123">
        <v>57240</v>
      </c>
      <c r="AR327" s="123">
        <v>35475</v>
      </c>
      <c r="AS327" s="123">
        <v>39172</v>
      </c>
      <c r="AT327" s="123">
        <v>115831</v>
      </c>
      <c r="AU327" s="57">
        <v>66460</v>
      </c>
      <c r="AV327" s="23">
        <v>80195</v>
      </c>
      <c r="AW327" s="23">
        <v>95118</v>
      </c>
      <c r="AX327" s="23">
        <v>77674</v>
      </c>
      <c r="AY327" s="292">
        <v>119917</v>
      </c>
      <c r="AZ327" s="23">
        <v>69092</v>
      </c>
      <c r="BA327" s="23">
        <v>26768</v>
      </c>
      <c r="BB327" s="57"/>
      <c r="BC327" s="57"/>
      <c r="BD327" s="122"/>
      <c r="BE327" s="122"/>
      <c r="BF327" s="57"/>
      <c r="BG327" s="57"/>
      <c r="BH327" s="57"/>
      <c r="BI327" s="57"/>
    </row>
    <row r="328" spans="1:61">
      <c r="A328" s="57"/>
      <c r="B328" s="57" t="s">
        <v>97</v>
      </c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123"/>
      <c r="Z328" s="123"/>
      <c r="AA328" s="123"/>
      <c r="AB328" s="123"/>
      <c r="AC328" s="123">
        <v>1684154</v>
      </c>
      <c r="AD328" s="123">
        <v>2073032</v>
      </c>
      <c r="AE328" s="123">
        <v>2062962</v>
      </c>
      <c r="AF328" s="123">
        <v>1662278</v>
      </c>
      <c r="AG328" s="123">
        <v>1693480</v>
      </c>
      <c r="AH328" s="123">
        <f t="shared" ref="AH328:AL328" si="61">AH326</f>
        <v>1660536</v>
      </c>
      <c r="AI328" s="123">
        <f t="shared" si="61"/>
        <v>1471331</v>
      </c>
      <c r="AJ328" s="123">
        <f t="shared" si="61"/>
        <v>1424666</v>
      </c>
      <c r="AK328" s="123">
        <f t="shared" si="61"/>
        <v>581815</v>
      </c>
      <c r="AL328" s="123">
        <f t="shared" si="61"/>
        <v>357827</v>
      </c>
      <c r="AM328" s="123">
        <f>AM326</f>
        <v>934661</v>
      </c>
      <c r="AN328" s="123">
        <v>1205082</v>
      </c>
      <c r="AO328" s="177">
        <v>980857</v>
      </c>
      <c r="AP328" s="123">
        <v>1252150</v>
      </c>
      <c r="AQ328" s="123">
        <v>1119346</v>
      </c>
      <c r="AR328" s="123">
        <v>879072</v>
      </c>
      <c r="AS328" s="123">
        <v>1053222</v>
      </c>
      <c r="AT328" s="123">
        <v>1124396</v>
      </c>
      <c r="AU328" s="123">
        <v>850251</v>
      </c>
      <c r="AV328" s="23">
        <v>780353</v>
      </c>
      <c r="AW328" s="23">
        <v>1068136</v>
      </c>
      <c r="AX328" s="23">
        <v>1280899</v>
      </c>
      <c r="AY328" s="292">
        <v>1184659</v>
      </c>
      <c r="AZ328" s="23">
        <v>631218</v>
      </c>
      <c r="BA328" s="23">
        <v>790396</v>
      </c>
      <c r="BB328" s="57"/>
      <c r="BC328" s="57"/>
      <c r="BD328" s="122"/>
      <c r="BE328" s="122"/>
      <c r="BF328" s="57"/>
      <c r="BG328" s="57"/>
      <c r="BH328" s="57"/>
      <c r="BI328" s="57"/>
    </row>
    <row r="329" spans="1:61">
      <c r="A329" s="57"/>
      <c r="B329" s="57"/>
      <c r="C329" s="57" t="s">
        <v>218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123"/>
      <c r="Z329" s="123"/>
      <c r="AA329" s="123"/>
      <c r="AB329" s="123"/>
      <c r="AC329" s="123">
        <v>51157</v>
      </c>
      <c r="AD329" s="123">
        <v>154230</v>
      </c>
      <c r="AE329" s="123">
        <v>180763</v>
      </c>
      <c r="AF329" s="123">
        <v>22737</v>
      </c>
      <c r="AG329" s="123">
        <v>9608</v>
      </c>
      <c r="AH329" s="123">
        <v>40534</v>
      </c>
      <c r="AI329" s="123">
        <v>31953</v>
      </c>
      <c r="AJ329" s="123">
        <v>39762</v>
      </c>
      <c r="AK329" s="123">
        <v>3625</v>
      </c>
      <c r="AL329" s="123">
        <v>6879</v>
      </c>
      <c r="AM329" s="123">
        <v>1031</v>
      </c>
      <c r="AN329" s="123">
        <v>922</v>
      </c>
      <c r="AO329" s="123">
        <v>83</v>
      </c>
      <c r="AP329" s="123">
        <v>191</v>
      </c>
      <c r="AQ329" s="123">
        <v>15304</v>
      </c>
      <c r="AR329" s="123">
        <v>16251</v>
      </c>
      <c r="AS329" s="123">
        <v>106518</v>
      </c>
      <c r="AT329" s="123">
        <v>21992</v>
      </c>
      <c r="AU329" s="123">
        <v>3387</v>
      </c>
      <c r="AV329" s="23">
        <v>87947</v>
      </c>
      <c r="AW329" s="23">
        <v>37885</v>
      </c>
      <c r="AX329" s="23">
        <v>31939</v>
      </c>
      <c r="AY329" s="292">
        <v>53341</v>
      </c>
      <c r="AZ329" s="23">
        <v>11109</v>
      </c>
      <c r="BA329" s="57">
        <v>26768</v>
      </c>
      <c r="BB329" s="57"/>
      <c r="BC329" s="57"/>
      <c r="BD329" s="122"/>
      <c r="BE329" s="122"/>
      <c r="BF329" s="57"/>
      <c r="BG329" s="57"/>
      <c r="BH329" s="57"/>
      <c r="BI329" s="57"/>
    </row>
    <row r="330" spans="1:61">
      <c r="A330" s="57"/>
      <c r="B330" s="57"/>
      <c r="C330" s="57" t="s">
        <v>219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123"/>
      <c r="Z330" s="123"/>
      <c r="AA330" s="123"/>
      <c r="AB330" s="123"/>
      <c r="AC330" s="123">
        <v>1621299</v>
      </c>
      <c r="AD330" s="123">
        <v>1902596</v>
      </c>
      <c r="AE330" s="123">
        <v>1866026</v>
      </c>
      <c r="AF330" s="123">
        <v>1580286</v>
      </c>
      <c r="AG330" s="123">
        <v>1618563</v>
      </c>
      <c r="AH330" s="123">
        <v>1580754</v>
      </c>
      <c r="AI330" s="123">
        <v>1388168</v>
      </c>
      <c r="AJ330" s="123">
        <v>1368778</v>
      </c>
      <c r="AK330" s="123">
        <v>568834</v>
      </c>
      <c r="AL330" s="123">
        <v>350940</v>
      </c>
      <c r="AM330" s="123">
        <v>931009</v>
      </c>
      <c r="AN330" s="123">
        <v>1189015</v>
      </c>
      <c r="AO330" s="123">
        <v>980315</v>
      </c>
      <c r="AP330" s="123">
        <v>1197986</v>
      </c>
      <c r="AQ330" s="123">
        <v>1031879</v>
      </c>
      <c r="AR330" s="123">
        <v>834469</v>
      </c>
      <c r="AS330" s="123">
        <v>909746</v>
      </c>
      <c r="AT330" s="123">
        <v>1076376</v>
      </c>
      <c r="AU330" s="123">
        <v>837044</v>
      </c>
      <c r="AV330" s="23">
        <v>683297</v>
      </c>
      <c r="AW330" s="23">
        <v>1021388</v>
      </c>
      <c r="AX330" s="23">
        <v>1233044</v>
      </c>
      <c r="AY330" s="292">
        <v>1125186</v>
      </c>
      <c r="AZ330" s="23">
        <v>614614</v>
      </c>
      <c r="BA330" s="23">
        <v>755720</v>
      </c>
      <c r="BB330" s="57"/>
      <c r="BC330" s="57"/>
      <c r="BD330" s="122"/>
      <c r="BE330" s="122"/>
      <c r="BF330" s="57"/>
      <c r="BG330" s="57"/>
      <c r="BH330" s="57"/>
      <c r="BI330" s="57"/>
    </row>
    <row r="331" spans="1:61">
      <c r="A331" s="57"/>
      <c r="B331" s="57"/>
      <c r="C331" s="57" t="s">
        <v>102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123"/>
      <c r="Z331" s="123"/>
      <c r="AA331" s="123"/>
      <c r="AB331" s="123"/>
      <c r="AC331" s="123">
        <v>11698</v>
      </c>
      <c r="AD331" s="123">
        <v>16206</v>
      </c>
      <c r="AE331" s="123">
        <v>16173</v>
      </c>
      <c r="AF331" s="123">
        <v>59255</v>
      </c>
      <c r="AG331" s="123">
        <v>65309</v>
      </c>
      <c r="AH331" s="123">
        <v>25286</v>
      </c>
      <c r="AI331" s="123">
        <v>50822</v>
      </c>
      <c r="AJ331" s="123">
        <v>16126</v>
      </c>
      <c r="AK331" s="123">
        <v>9356</v>
      </c>
      <c r="AL331" s="123">
        <v>8</v>
      </c>
      <c r="AM331" s="123">
        <v>2621</v>
      </c>
      <c r="AN331" s="123">
        <v>15145</v>
      </c>
      <c r="AO331" s="123">
        <v>559</v>
      </c>
      <c r="AP331" s="123">
        <v>53973</v>
      </c>
      <c r="AQ331" s="123">
        <v>72163</v>
      </c>
      <c r="AR331" s="123">
        <v>28352</v>
      </c>
      <c r="AS331" s="123">
        <v>36958</v>
      </c>
      <c r="AT331" s="123">
        <v>26028</v>
      </c>
      <c r="AU331" s="123">
        <v>9820</v>
      </c>
      <c r="AV331" s="23">
        <v>9109</v>
      </c>
      <c r="AW331" s="23">
        <v>8863</v>
      </c>
      <c r="AX331" s="254">
        <f>AX328-AX329-AX330</f>
        <v>15916</v>
      </c>
      <c r="AY331" s="254">
        <f>AY328-AY329-AY330</f>
        <v>6132</v>
      </c>
      <c r="AZ331" s="23">
        <v>5495</v>
      </c>
      <c r="BA331" s="23">
        <v>7908</v>
      </c>
      <c r="BB331" s="57"/>
      <c r="BC331" s="57"/>
      <c r="BD331" s="122"/>
      <c r="BE331" s="122"/>
      <c r="BF331" s="57"/>
      <c r="BG331" s="57"/>
      <c r="BH331" s="57"/>
      <c r="BI331" s="57"/>
    </row>
    <row r="332" spans="1:61">
      <c r="A332" s="57"/>
      <c r="B332" s="57" t="s">
        <v>98</v>
      </c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123"/>
      <c r="Z332" s="123"/>
      <c r="AA332" s="123"/>
      <c r="AB332" s="123"/>
      <c r="AC332" s="123">
        <v>0</v>
      </c>
      <c r="AD332" s="123">
        <v>0</v>
      </c>
      <c r="AE332" s="123">
        <v>0</v>
      </c>
      <c r="AF332" s="123">
        <v>0</v>
      </c>
      <c r="AG332" s="123">
        <v>0</v>
      </c>
      <c r="AH332" s="123">
        <v>13457</v>
      </c>
      <c r="AI332" s="123">
        <v>0</v>
      </c>
      <c r="AJ332" s="123">
        <v>0</v>
      </c>
      <c r="AK332" s="123">
        <v>0</v>
      </c>
      <c r="AL332" s="123">
        <v>0</v>
      </c>
      <c r="AM332" s="123">
        <v>0</v>
      </c>
      <c r="AN332" s="123">
        <v>0</v>
      </c>
      <c r="AO332" s="123">
        <v>0</v>
      </c>
      <c r="AP332" s="123">
        <v>0</v>
      </c>
      <c r="AQ332" s="123">
        <v>0</v>
      </c>
      <c r="AR332" s="123">
        <v>0</v>
      </c>
      <c r="AS332" s="123">
        <v>0</v>
      </c>
      <c r="AT332" s="123">
        <v>0</v>
      </c>
      <c r="AU332" s="123">
        <v>0</v>
      </c>
      <c r="AV332" s="23">
        <v>0</v>
      </c>
      <c r="AW332" s="23">
        <v>0</v>
      </c>
      <c r="AX332" s="57">
        <v>0</v>
      </c>
      <c r="AY332" s="23">
        <v>0</v>
      </c>
      <c r="AZ332" s="23">
        <v>0</v>
      </c>
      <c r="BA332" s="23">
        <v>0</v>
      </c>
      <c r="BB332" s="57"/>
      <c r="BC332" s="57"/>
      <c r="BD332" s="122"/>
      <c r="BE332" s="122"/>
      <c r="BF332" s="57"/>
      <c r="BG332" s="57"/>
      <c r="BH332" s="57"/>
      <c r="BI332" s="57"/>
    </row>
    <row r="333" spans="1:61">
      <c r="A333" s="57"/>
      <c r="B333" s="57" t="s">
        <v>99</v>
      </c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123"/>
      <c r="Z333" s="123"/>
      <c r="AA333" s="123"/>
      <c r="AB333" s="123"/>
      <c r="AC333" s="123">
        <v>1088</v>
      </c>
      <c r="AD333" s="123">
        <v>359</v>
      </c>
      <c r="AE333" s="123">
        <v>249</v>
      </c>
      <c r="AF333" s="123">
        <v>250</v>
      </c>
      <c r="AG333" s="123">
        <v>251</v>
      </c>
      <c r="AH333" s="123">
        <v>505</v>
      </c>
      <c r="AI333" s="123">
        <v>388</v>
      </c>
      <c r="AJ333" s="123">
        <v>0</v>
      </c>
      <c r="AK333" s="123">
        <v>0</v>
      </c>
      <c r="AL333" s="123">
        <v>0</v>
      </c>
      <c r="AM333" s="123">
        <v>0</v>
      </c>
      <c r="AN333" s="123">
        <v>0</v>
      </c>
      <c r="AO333" s="123">
        <v>0</v>
      </c>
      <c r="AP333" s="123">
        <v>0</v>
      </c>
      <c r="AQ333" s="123">
        <v>0</v>
      </c>
      <c r="AR333" s="123">
        <v>0</v>
      </c>
      <c r="AS333" s="123">
        <v>0</v>
      </c>
      <c r="AT333" s="123">
        <v>0</v>
      </c>
      <c r="AU333" s="123">
        <v>0</v>
      </c>
      <c r="AV333" s="23">
        <v>0</v>
      </c>
      <c r="AW333" s="23">
        <v>0</v>
      </c>
      <c r="AX333" s="57">
        <v>0</v>
      </c>
      <c r="AY333" s="23">
        <v>0</v>
      </c>
      <c r="AZ333" s="23">
        <v>0</v>
      </c>
      <c r="BA333" s="23">
        <v>0</v>
      </c>
      <c r="BB333" s="57"/>
      <c r="BC333" s="57"/>
      <c r="BD333" s="122"/>
      <c r="BE333" s="122"/>
      <c r="BF333" s="57"/>
      <c r="BG333" s="57"/>
      <c r="BH333" s="57"/>
      <c r="BI333" s="57"/>
    </row>
    <row r="334" spans="1:61">
      <c r="A334" s="57"/>
      <c r="B334" s="57" t="s">
        <v>221</v>
      </c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254"/>
      <c r="Z334" s="254"/>
      <c r="AA334" s="254"/>
      <c r="AB334" s="254"/>
      <c r="AC334" s="254">
        <v>19523113</v>
      </c>
      <c r="AD334" s="23">
        <f t="shared" ref="AD334:AU334" si="62">SUM(AD318:AD326)+AD332+AD333</f>
        <v>20147948</v>
      </c>
      <c r="AE334" s="23">
        <f t="shared" si="62"/>
        <v>21165515</v>
      </c>
      <c r="AF334" s="23">
        <f t="shared" si="62"/>
        <v>20635423</v>
      </c>
      <c r="AG334" s="23">
        <f t="shared" si="62"/>
        <v>22110422</v>
      </c>
      <c r="AH334" s="23">
        <f t="shared" si="62"/>
        <v>22923345</v>
      </c>
      <c r="AI334" s="23">
        <f t="shared" si="62"/>
        <v>23067354</v>
      </c>
      <c r="AJ334" s="23">
        <f t="shared" si="62"/>
        <v>23281205</v>
      </c>
      <c r="AK334" s="23">
        <f t="shared" si="62"/>
        <v>22138180</v>
      </c>
      <c r="AL334" s="23">
        <f t="shared" si="62"/>
        <v>22491123</v>
      </c>
      <c r="AM334" s="23">
        <f t="shared" si="62"/>
        <v>23696909</v>
      </c>
      <c r="AN334" s="23">
        <f t="shared" si="62"/>
        <v>23664750</v>
      </c>
      <c r="AO334" s="23">
        <f t="shared" si="62"/>
        <v>23201690</v>
      </c>
      <c r="AP334" s="23">
        <f t="shared" si="62"/>
        <v>22827888</v>
      </c>
      <c r="AQ334" s="23">
        <f t="shared" si="62"/>
        <v>22307270</v>
      </c>
      <c r="AR334" s="23">
        <f t="shared" si="62"/>
        <v>22562489</v>
      </c>
      <c r="AS334" s="23">
        <f t="shared" si="62"/>
        <v>23470915</v>
      </c>
      <c r="AT334" s="23">
        <f t="shared" si="62"/>
        <v>24210710</v>
      </c>
      <c r="AU334" s="23">
        <f t="shared" si="62"/>
        <v>24637222</v>
      </c>
      <c r="AV334" s="23">
        <f>SUM(AV318:AV326)+AV332+AV333</f>
        <v>24074851</v>
      </c>
      <c r="AW334" s="23">
        <v>24369006</v>
      </c>
      <c r="AX334" s="23">
        <v>25929762</v>
      </c>
      <c r="AY334" s="294">
        <v>25102919</v>
      </c>
      <c r="AZ334" s="23">
        <v>24025073</v>
      </c>
      <c r="BA334" s="23">
        <v>25051372</v>
      </c>
      <c r="BB334" s="57"/>
      <c r="BC334" s="57"/>
      <c r="BD334" s="122"/>
      <c r="BE334" s="122"/>
      <c r="BF334" s="57"/>
      <c r="BG334" s="57"/>
      <c r="BH334" s="57"/>
      <c r="BI334" s="57"/>
    </row>
    <row r="335" spans="1:61">
      <c r="A335" s="57" t="s">
        <v>222</v>
      </c>
      <c r="B335" s="269" t="s">
        <v>91</v>
      </c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123">
        <v>5218601</v>
      </c>
      <c r="U335" s="123">
        <v>5483327</v>
      </c>
      <c r="V335" s="123">
        <v>5484344</v>
      </c>
      <c r="W335" s="123">
        <v>5507259</v>
      </c>
      <c r="X335" s="123">
        <v>5819407</v>
      </c>
      <c r="Y335" s="123">
        <v>6028964</v>
      </c>
      <c r="Z335" s="123">
        <v>6483425</v>
      </c>
      <c r="AA335" s="123">
        <v>6488004</v>
      </c>
      <c r="AB335" s="123">
        <v>6708679</v>
      </c>
      <c r="AC335" s="123">
        <v>7370232</v>
      </c>
      <c r="AD335" s="123">
        <v>7785849</v>
      </c>
      <c r="AE335" s="123">
        <v>8479825</v>
      </c>
      <c r="AF335" s="123">
        <v>8669660</v>
      </c>
      <c r="AG335" s="123">
        <v>8592389</v>
      </c>
      <c r="AH335" s="123">
        <v>9025227</v>
      </c>
      <c r="AI335" s="123">
        <v>9254308</v>
      </c>
      <c r="AJ335" s="123">
        <v>9386679</v>
      </c>
      <c r="AK335" s="123">
        <v>8713840</v>
      </c>
      <c r="AL335" s="123">
        <v>9015341</v>
      </c>
      <c r="AM335" s="123">
        <v>9000115</v>
      </c>
      <c r="AN335" s="123">
        <v>9044284</v>
      </c>
      <c r="AO335" s="123">
        <v>8092264</v>
      </c>
      <c r="AP335" s="123">
        <v>8045310</v>
      </c>
      <c r="AQ335" s="123">
        <v>7306967</v>
      </c>
      <c r="AR335" s="123">
        <v>7123143</v>
      </c>
      <c r="AS335" s="123">
        <v>7215108</v>
      </c>
      <c r="AT335" s="123">
        <v>7283583</v>
      </c>
      <c r="AU335" s="123">
        <v>7159625</v>
      </c>
      <c r="AV335" s="23">
        <v>7173886</v>
      </c>
      <c r="AW335" s="23">
        <v>6825988</v>
      </c>
      <c r="AX335" s="23">
        <v>6831748</v>
      </c>
      <c r="AY335" s="23">
        <v>6385657</v>
      </c>
      <c r="AZ335" s="23">
        <v>6145833</v>
      </c>
      <c r="BA335" s="23">
        <v>5658063</v>
      </c>
      <c r="BB335" s="254"/>
      <c r="BC335" s="57"/>
      <c r="BD335" s="122"/>
      <c r="BE335" s="122"/>
      <c r="BF335" s="57"/>
      <c r="BG335" s="57"/>
      <c r="BH335" s="57"/>
      <c r="BI335" s="57"/>
    </row>
    <row r="336" spans="1:61">
      <c r="A336" s="57"/>
      <c r="B336" s="270"/>
      <c r="C336" s="57" t="s">
        <v>92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>
        <v>5836705</v>
      </c>
      <c r="AD336" s="123">
        <v>6219848</v>
      </c>
      <c r="AE336" s="254">
        <v>6570326</v>
      </c>
      <c r="AF336" s="254">
        <v>6739832</v>
      </c>
      <c r="AG336" s="254">
        <v>6803246</v>
      </c>
      <c r="AH336" s="254">
        <v>6830677</v>
      </c>
      <c r="AI336" s="254">
        <v>6905195</v>
      </c>
      <c r="AJ336" s="254">
        <v>6734825</v>
      </c>
      <c r="AK336" s="254">
        <v>6476769</v>
      </c>
      <c r="AL336" s="254">
        <v>6240158</v>
      </c>
      <c r="AM336" s="254">
        <v>6100614</v>
      </c>
      <c r="AN336" s="254">
        <v>5578446</v>
      </c>
      <c r="AO336" s="254">
        <v>5152471</v>
      </c>
      <c r="AP336" s="254">
        <v>4932053</v>
      </c>
      <c r="AQ336" s="254">
        <v>4729948</v>
      </c>
      <c r="AR336" s="254">
        <v>4829243</v>
      </c>
      <c r="AS336" s="123">
        <v>4807472</v>
      </c>
      <c r="AT336" s="123">
        <v>4604819</v>
      </c>
      <c r="AU336" s="23">
        <v>4487900</v>
      </c>
      <c r="AV336" s="23">
        <v>4398961</v>
      </c>
      <c r="AW336" s="23">
        <v>4206166</v>
      </c>
      <c r="AX336" s="23">
        <v>3930769</v>
      </c>
      <c r="AY336" s="23">
        <v>3763216</v>
      </c>
      <c r="AZ336" s="23">
        <v>3631312</v>
      </c>
      <c r="BA336" s="23">
        <v>3416136</v>
      </c>
      <c r="BB336" s="254"/>
      <c r="BC336" s="57"/>
      <c r="BD336" s="122"/>
      <c r="BE336" s="122"/>
      <c r="BF336" s="57"/>
      <c r="BG336" s="57"/>
      <c r="BH336" s="57"/>
      <c r="BI336" s="57"/>
    </row>
    <row r="337" spans="1:61">
      <c r="A337" s="57"/>
      <c r="B337" s="269" t="s">
        <v>95</v>
      </c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123">
        <v>404595</v>
      </c>
      <c r="U337" s="123">
        <v>467571</v>
      </c>
      <c r="V337" s="123">
        <v>513433</v>
      </c>
      <c r="W337" s="123">
        <v>489149</v>
      </c>
      <c r="X337" s="123">
        <v>519049</v>
      </c>
      <c r="Y337" s="123">
        <v>624779</v>
      </c>
      <c r="Z337" s="123">
        <v>652731</v>
      </c>
      <c r="AA337" s="123">
        <v>600915</v>
      </c>
      <c r="AB337" s="123">
        <v>650404</v>
      </c>
      <c r="AC337" s="123">
        <v>675057</v>
      </c>
      <c r="AD337" s="254">
        <v>710134</v>
      </c>
      <c r="AE337" s="254">
        <v>759239</v>
      </c>
      <c r="AF337" s="254">
        <v>808595</v>
      </c>
      <c r="AG337" s="123">
        <v>881438</v>
      </c>
      <c r="AH337" s="123">
        <v>1046663</v>
      </c>
      <c r="AI337" s="123">
        <v>1095718</v>
      </c>
      <c r="AJ337" s="123">
        <v>1282964</v>
      </c>
      <c r="AK337" s="123">
        <v>1294855</v>
      </c>
      <c r="AL337" s="123">
        <v>1380796</v>
      </c>
      <c r="AM337" s="254">
        <v>1421104</v>
      </c>
      <c r="AN337" s="254">
        <v>1199834</v>
      </c>
      <c r="AO337" s="254">
        <v>1196509</v>
      </c>
      <c r="AP337" s="123">
        <v>1433561</v>
      </c>
      <c r="AQ337" s="254">
        <v>1345721</v>
      </c>
      <c r="AR337" s="254">
        <v>1415943</v>
      </c>
      <c r="AS337" s="123">
        <v>1450631</v>
      </c>
      <c r="AT337" s="254">
        <v>1599690</v>
      </c>
      <c r="AU337" s="23">
        <v>1620551</v>
      </c>
      <c r="AV337" s="23">
        <v>1726486</v>
      </c>
      <c r="AW337" s="23">
        <v>1827306</v>
      </c>
      <c r="AX337" s="23">
        <v>2143224</v>
      </c>
      <c r="AY337" s="23">
        <v>2370844</v>
      </c>
      <c r="AZ337" s="23">
        <v>2316224</v>
      </c>
      <c r="BA337" s="23">
        <v>2517629</v>
      </c>
      <c r="BB337" s="254"/>
      <c r="BC337" s="57"/>
      <c r="BD337" s="122"/>
      <c r="BE337" s="122"/>
      <c r="BF337" s="57"/>
      <c r="BG337" s="57"/>
      <c r="BH337" s="57"/>
      <c r="BI337" s="57"/>
    </row>
    <row r="338" spans="1:61">
      <c r="A338" s="57"/>
      <c r="B338" s="269" t="s">
        <v>100</v>
      </c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123">
        <v>802511</v>
      </c>
      <c r="U338" s="123">
        <v>854550</v>
      </c>
      <c r="V338" s="123">
        <v>872837</v>
      </c>
      <c r="W338" s="123">
        <v>893440</v>
      </c>
      <c r="X338" s="123">
        <v>910658</v>
      </c>
      <c r="Y338" s="123">
        <v>1003572</v>
      </c>
      <c r="Z338" s="123">
        <v>1077469</v>
      </c>
      <c r="AA338" s="123">
        <v>1174696</v>
      </c>
      <c r="AB338" s="123">
        <v>1106930</v>
      </c>
      <c r="AC338" s="123">
        <v>1204997</v>
      </c>
      <c r="AD338" s="123">
        <v>1298157</v>
      </c>
      <c r="AE338" s="123">
        <v>1428498</v>
      </c>
      <c r="AF338" s="123">
        <v>1544691</v>
      </c>
      <c r="AG338" s="123">
        <v>1719782</v>
      </c>
      <c r="AH338" s="123">
        <v>1926652</v>
      </c>
      <c r="AI338" s="123">
        <v>2128100</v>
      </c>
      <c r="AJ338" s="123">
        <v>2356966</v>
      </c>
      <c r="AK338" s="123">
        <v>2476752</v>
      </c>
      <c r="AL338" s="123">
        <v>2703099</v>
      </c>
      <c r="AM338" s="254">
        <v>2679258</v>
      </c>
      <c r="AN338" s="254">
        <v>2559818</v>
      </c>
      <c r="AO338" s="254">
        <v>2503214</v>
      </c>
      <c r="AP338" s="254">
        <v>2400525</v>
      </c>
      <c r="AQ338" s="254">
        <v>2379228</v>
      </c>
      <c r="AR338" s="254">
        <v>2404598</v>
      </c>
      <c r="AS338" s="123">
        <v>2386912</v>
      </c>
      <c r="AT338" s="254">
        <v>2561637</v>
      </c>
      <c r="AU338" s="23">
        <v>2727235</v>
      </c>
      <c r="AV338" s="23">
        <v>2682058</v>
      </c>
      <c r="AW338" s="23">
        <v>2660137</v>
      </c>
      <c r="AX338" s="23">
        <v>2752111</v>
      </c>
      <c r="AY338" s="23">
        <v>2810698</v>
      </c>
      <c r="AZ338" s="23">
        <v>2890964</v>
      </c>
      <c r="BA338" s="23">
        <v>2931163</v>
      </c>
      <c r="BB338" s="254"/>
      <c r="BC338" s="57"/>
      <c r="BD338" s="122"/>
      <c r="BE338" s="122"/>
      <c r="BF338" s="57"/>
      <c r="BG338" s="57"/>
      <c r="BH338" s="57"/>
      <c r="BI338" s="57"/>
    </row>
    <row r="339" spans="1:61">
      <c r="A339" s="57"/>
      <c r="B339" s="57"/>
      <c r="C339" s="57" t="s">
        <v>212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123"/>
      <c r="U339" s="123"/>
      <c r="V339" s="123"/>
      <c r="W339" s="123"/>
      <c r="X339" s="123"/>
      <c r="Y339" s="123"/>
      <c r="Z339" s="123"/>
      <c r="AA339" s="123"/>
      <c r="AB339" s="123">
        <f t="shared" ref="AB339:AD339" si="63">AB316</f>
        <v>0</v>
      </c>
      <c r="AC339" s="123">
        <f t="shared" si="63"/>
        <v>1380920</v>
      </c>
      <c r="AD339" s="123">
        <f t="shared" si="63"/>
        <v>1294225</v>
      </c>
      <c r="AE339" s="123">
        <f t="shared" ref="AE339:AG339" si="64">AE316</f>
        <v>1427541</v>
      </c>
      <c r="AF339" s="123">
        <f t="shared" si="64"/>
        <v>1534767</v>
      </c>
      <c r="AG339" s="123">
        <f t="shared" si="64"/>
        <v>1692114</v>
      </c>
      <c r="AH339" s="123">
        <f t="shared" ref="AH339:AT340" si="65">AH316</f>
        <v>1893550</v>
      </c>
      <c r="AI339" s="123">
        <f t="shared" si="65"/>
        <v>2120544</v>
      </c>
      <c r="AJ339" s="123">
        <f t="shared" si="65"/>
        <v>2333469</v>
      </c>
      <c r="AK339" s="123">
        <f t="shared" si="65"/>
        <v>2455569</v>
      </c>
      <c r="AL339" s="123">
        <f t="shared" si="65"/>
        <v>2692646</v>
      </c>
      <c r="AM339" s="123">
        <f t="shared" si="65"/>
        <v>2673916</v>
      </c>
      <c r="AN339" s="123">
        <f t="shared" si="65"/>
        <v>2554176</v>
      </c>
      <c r="AO339" s="123">
        <f t="shared" si="65"/>
        <v>2511856</v>
      </c>
      <c r="AP339" s="123">
        <f t="shared" si="65"/>
        <v>2396002</v>
      </c>
      <c r="AQ339" s="123">
        <v>2373840</v>
      </c>
      <c r="AR339" s="123">
        <f t="shared" si="65"/>
        <v>2400670</v>
      </c>
      <c r="AS339" s="123">
        <f t="shared" si="65"/>
        <v>2383759</v>
      </c>
      <c r="AT339" s="123">
        <f t="shared" si="65"/>
        <v>2560068</v>
      </c>
      <c r="AU339" s="123">
        <f>AU316</f>
        <v>2724235</v>
      </c>
      <c r="AV339" s="23">
        <v>2679243</v>
      </c>
      <c r="AW339" s="23">
        <f>AW316</f>
        <v>2658986</v>
      </c>
      <c r="AX339" s="23">
        <v>2751655</v>
      </c>
      <c r="AY339" s="23">
        <v>2809812</v>
      </c>
      <c r="AZ339" s="23">
        <v>2890545</v>
      </c>
      <c r="BA339" s="23">
        <v>2930739</v>
      </c>
      <c r="BB339" s="254"/>
      <c r="BC339" s="57"/>
      <c r="BD339" s="122"/>
      <c r="BE339" s="122"/>
      <c r="BF339" s="57"/>
      <c r="BG339" s="57"/>
      <c r="BH339" s="57"/>
      <c r="BI339" s="57"/>
    </row>
    <row r="340" spans="1:61">
      <c r="A340" s="57"/>
      <c r="B340" s="57"/>
      <c r="C340" s="57" t="s">
        <v>213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123"/>
      <c r="U340" s="123"/>
      <c r="V340" s="123"/>
      <c r="W340" s="123"/>
      <c r="X340" s="123"/>
      <c r="Y340" s="123"/>
      <c r="Z340" s="123"/>
      <c r="AA340" s="123"/>
      <c r="AB340" s="123">
        <f t="shared" ref="AB340:AD340" si="66">AB317</f>
        <v>0</v>
      </c>
      <c r="AC340" s="123">
        <f t="shared" si="66"/>
        <v>10958</v>
      </c>
      <c r="AD340" s="123">
        <f t="shared" si="66"/>
        <v>3932</v>
      </c>
      <c r="AE340" s="123">
        <f t="shared" ref="AE340:AG340" si="67">AE317</f>
        <v>957</v>
      </c>
      <c r="AF340" s="123">
        <f t="shared" si="67"/>
        <v>9924</v>
      </c>
      <c r="AG340" s="123">
        <f t="shared" si="67"/>
        <v>27668</v>
      </c>
      <c r="AH340" s="123">
        <f t="shared" si="65"/>
        <v>33102</v>
      </c>
      <c r="AI340" s="123">
        <f t="shared" si="65"/>
        <v>17966</v>
      </c>
      <c r="AJ340" s="123">
        <f t="shared" si="65"/>
        <v>23497</v>
      </c>
      <c r="AK340" s="123">
        <f t="shared" si="65"/>
        <v>21183</v>
      </c>
      <c r="AL340" s="123">
        <f t="shared" si="65"/>
        <v>14728</v>
      </c>
      <c r="AM340" s="123">
        <f t="shared" si="65"/>
        <v>5342</v>
      </c>
      <c r="AN340" s="123">
        <f t="shared" si="65"/>
        <v>5915</v>
      </c>
      <c r="AO340" s="123">
        <f t="shared" si="65"/>
        <v>2398</v>
      </c>
      <c r="AP340" s="123">
        <f t="shared" si="65"/>
        <v>4523</v>
      </c>
      <c r="AQ340" s="123">
        <f t="shared" si="65"/>
        <v>5388</v>
      </c>
      <c r="AR340" s="123">
        <f t="shared" si="65"/>
        <v>3928</v>
      </c>
      <c r="AS340" s="123">
        <f t="shared" si="65"/>
        <v>3153</v>
      </c>
      <c r="AT340" s="123">
        <f t="shared" si="65"/>
        <v>1569</v>
      </c>
      <c r="AU340" s="123">
        <f>AU317</f>
        <v>3024</v>
      </c>
      <c r="AV340" s="23">
        <v>2815</v>
      </c>
      <c r="AW340" s="23">
        <f>AW317</f>
        <v>1151</v>
      </c>
      <c r="AX340" s="23">
        <v>456</v>
      </c>
      <c r="AY340" s="23">
        <v>886</v>
      </c>
      <c r="AZ340" s="23">
        <v>419</v>
      </c>
      <c r="BA340" s="23">
        <v>424</v>
      </c>
      <c r="BB340" s="254"/>
      <c r="BC340" s="57"/>
      <c r="BD340" s="122"/>
      <c r="BE340" s="122"/>
      <c r="BF340" s="57"/>
      <c r="BG340" s="57"/>
      <c r="BH340" s="57"/>
      <c r="BI340" s="57"/>
    </row>
    <row r="341" spans="1:61">
      <c r="A341" s="57"/>
      <c r="B341" s="57" t="s">
        <v>198</v>
      </c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23">
        <f t="shared" ref="AC341:AU341" si="68">AC335+AC337+AC338</f>
        <v>9250286</v>
      </c>
      <c r="AD341" s="23">
        <f t="shared" si="68"/>
        <v>9794140</v>
      </c>
      <c r="AE341" s="23">
        <f t="shared" si="68"/>
        <v>10667562</v>
      </c>
      <c r="AF341" s="23">
        <f t="shared" si="68"/>
        <v>11022946</v>
      </c>
      <c r="AG341" s="23">
        <f t="shared" si="68"/>
        <v>11193609</v>
      </c>
      <c r="AH341" s="23">
        <f t="shared" si="68"/>
        <v>11998542</v>
      </c>
      <c r="AI341" s="23">
        <f t="shared" si="68"/>
        <v>12478126</v>
      </c>
      <c r="AJ341" s="23">
        <f t="shared" si="68"/>
        <v>13026609</v>
      </c>
      <c r="AK341" s="23">
        <f t="shared" si="68"/>
        <v>12485447</v>
      </c>
      <c r="AL341" s="23">
        <f t="shared" si="68"/>
        <v>13099236</v>
      </c>
      <c r="AM341" s="23">
        <f t="shared" si="68"/>
        <v>13100477</v>
      </c>
      <c r="AN341" s="23">
        <f t="shared" si="68"/>
        <v>12803936</v>
      </c>
      <c r="AO341" s="23">
        <f t="shared" si="68"/>
        <v>11791987</v>
      </c>
      <c r="AP341" s="23">
        <f t="shared" si="68"/>
        <v>11879396</v>
      </c>
      <c r="AQ341" s="23">
        <f t="shared" si="68"/>
        <v>11031916</v>
      </c>
      <c r="AR341" s="23">
        <f t="shared" si="68"/>
        <v>10943684</v>
      </c>
      <c r="AS341" s="23">
        <f t="shared" si="68"/>
        <v>11052651</v>
      </c>
      <c r="AT341" s="23">
        <f t="shared" si="68"/>
        <v>11444910</v>
      </c>
      <c r="AU341" s="23">
        <f t="shared" si="68"/>
        <v>11507411</v>
      </c>
      <c r="AV341" s="23">
        <f>AV335+AV337+AV338</f>
        <v>11582430</v>
      </c>
      <c r="AW341" s="23">
        <v>11313431</v>
      </c>
      <c r="AX341" s="23">
        <v>11727083</v>
      </c>
      <c r="AY341" s="23">
        <v>11567199</v>
      </c>
      <c r="AZ341" s="23">
        <f>AZ335+AZ337+AZ338</f>
        <v>11353021</v>
      </c>
      <c r="BA341" s="23">
        <f>BA335+BA337+BA338</f>
        <v>11106855</v>
      </c>
      <c r="BB341" s="254"/>
      <c r="BC341" s="57"/>
      <c r="BD341" s="122"/>
      <c r="BE341" s="122"/>
      <c r="BF341" s="57"/>
      <c r="BG341" s="57"/>
      <c r="BH341" s="57"/>
      <c r="BI341" s="57"/>
    </row>
    <row r="342" spans="1:61">
      <c r="A342" s="57"/>
      <c r="B342" s="269" t="s">
        <v>93</v>
      </c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123">
        <v>793421</v>
      </c>
      <c r="U342" s="123">
        <v>901838</v>
      </c>
      <c r="V342" s="123">
        <v>925918</v>
      </c>
      <c r="W342" s="123">
        <v>985296</v>
      </c>
      <c r="X342" s="123">
        <v>1040520</v>
      </c>
      <c r="Y342" s="123">
        <v>1048500</v>
      </c>
      <c r="Z342" s="123">
        <v>1074684</v>
      </c>
      <c r="AA342" s="123">
        <v>1193245</v>
      </c>
      <c r="AB342" s="123">
        <v>1409421</v>
      </c>
      <c r="AC342" s="123">
        <v>1559686</v>
      </c>
      <c r="AD342" s="123">
        <v>1893442</v>
      </c>
      <c r="AE342" s="123">
        <v>2196291</v>
      </c>
      <c r="AF342" s="123">
        <v>1996276</v>
      </c>
      <c r="AG342" s="123">
        <v>2036006</v>
      </c>
      <c r="AH342" s="123">
        <v>2656611</v>
      </c>
      <c r="AI342" s="123">
        <v>2767723</v>
      </c>
      <c r="AJ342" s="123">
        <v>2750634</v>
      </c>
      <c r="AK342" s="123">
        <v>3100967</v>
      </c>
      <c r="AL342" s="123">
        <v>3096264</v>
      </c>
      <c r="AM342" s="123">
        <v>3128194</v>
      </c>
      <c r="AN342" s="123">
        <v>2863334</v>
      </c>
      <c r="AO342" s="123">
        <v>3007716</v>
      </c>
      <c r="AP342" s="123">
        <v>2953943</v>
      </c>
      <c r="AQ342" s="123">
        <v>3085550</v>
      </c>
      <c r="AR342" s="123">
        <v>3127425</v>
      </c>
      <c r="AS342" s="123">
        <v>3057955</v>
      </c>
      <c r="AT342" s="123">
        <v>3216065</v>
      </c>
      <c r="AU342" s="123">
        <v>3423022</v>
      </c>
      <c r="AV342" s="23">
        <v>3591612</v>
      </c>
      <c r="AW342" s="23">
        <v>3541657</v>
      </c>
      <c r="AX342" s="23">
        <v>3631435</v>
      </c>
      <c r="AY342" s="23">
        <v>3664676</v>
      </c>
      <c r="AZ342" s="23">
        <v>3929002</v>
      </c>
      <c r="BA342" s="23">
        <v>4161646</v>
      </c>
      <c r="BB342" s="254"/>
      <c r="BC342" s="57"/>
      <c r="BD342" s="122"/>
      <c r="BE342" s="122"/>
      <c r="BF342" s="57"/>
      <c r="BG342" s="57"/>
      <c r="BH342" s="57"/>
      <c r="BI342" s="57"/>
    </row>
    <row r="343" spans="1:61">
      <c r="A343" s="57"/>
      <c r="B343" s="269" t="s">
        <v>94</v>
      </c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123">
        <v>25962</v>
      </c>
      <c r="U343" s="123">
        <v>29374</v>
      </c>
      <c r="V343" s="123">
        <v>29377</v>
      </c>
      <c r="W343" s="123">
        <v>27934</v>
      </c>
      <c r="X343" s="123">
        <v>36902</v>
      </c>
      <c r="Y343" s="123">
        <v>36837</v>
      </c>
      <c r="Z343" s="123">
        <v>45153</v>
      </c>
      <c r="AA343" s="123">
        <v>74607</v>
      </c>
      <c r="AB343" s="123">
        <v>82325</v>
      </c>
      <c r="AC343" s="123">
        <v>95358</v>
      </c>
      <c r="AD343" s="123">
        <v>92482</v>
      </c>
      <c r="AE343" s="123">
        <v>100788</v>
      </c>
      <c r="AF343" s="123">
        <v>95679</v>
      </c>
      <c r="AG343" s="123">
        <v>118218</v>
      </c>
      <c r="AH343" s="123">
        <v>81863</v>
      </c>
      <c r="AI343" s="123">
        <v>75659</v>
      </c>
      <c r="AJ343" s="123">
        <v>66776</v>
      </c>
      <c r="AK343" s="123">
        <v>78053</v>
      </c>
      <c r="AL343" s="123">
        <v>93170</v>
      </c>
      <c r="AM343" s="123">
        <v>106508</v>
      </c>
      <c r="AN343" s="123">
        <v>119704</v>
      </c>
      <c r="AO343" s="123">
        <v>109423</v>
      </c>
      <c r="AP343" s="123">
        <v>127960</v>
      </c>
      <c r="AQ343" s="123">
        <v>112878</v>
      </c>
      <c r="AR343" s="123">
        <v>134138</v>
      </c>
      <c r="AS343" s="123">
        <v>132683</v>
      </c>
      <c r="AT343" s="123">
        <v>112027</v>
      </c>
      <c r="AU343" s="123">
        <v>113335</v>
      </c>
      <c r="AV343" s="23">
        <v>114065</v>
      </c>
      <c r="AW343" s="23">
        <v>143367</v>
      </c>
      <c r="AX343" s="23">
        <v>174234</v>
      </c>
      <c r="AY343" s="23">
        <v>170957</v>
      </c>
      <c r="AZ343" s="23">
        <v>175345</v>
      </c>
      <c r="BA343" s="23">
        <v>168937</v>
      </c>
      <c r="BB343" s="254"/>
      <c r="BC343" s="57"/>
      <c r="BD343" s="122"/>
      <c r="BE343" s="122"/>
      <c r="BF343" s="57"/>
      <c r="BG343" s="57"/>
      <c r="BH343" s="57"/>
      <c r="BI343" s="57"/>
    </row>
    <row r="344" spans="1:61">
      <c r="A344" s="57"/>
      <c r="B344" s="269" t="s">
        <v>96</v>
      </c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123">
        <v>1155821</v>
      </c>
      <c r="U344" s="123">
        <v>1237376</v>
      </c>
      <c r="V344" s="123">
        <v>1218249</v>
      </c>
      <c r="W344" s="123">
        <v>1304503</v>
      </c>
      <c r="X344" s="123">
        <v>1334940</v>
      </c>
      <c r="Y344" s="123">
        <v>1355881</v>
      </c>
      <c r="Z344" s="123">
        <v>1417906</v>
      </c>
      <c r="AA344" s="123">
        <v>1471161</v>
      </c>
      <c r="AB344" s="123">
        <v>1537887</v>
      </c>
      <c r="AC344" s="123">
        <v>1668999</v>
      </c>
      <c r="AD344" s="123">
        <v>1910630</v>
      </c>
      <c r="AE344" s="123">
        <v>2101672</v>
      </c>
      <c r="AF344" s="123">
        <v>2183651</v>
      </c>
      <c r="AG344" s="123">
        <v>2314714</v>
      </c>
      <c r="AH344" s="123">
        <v>2339288</v>
      </c>
      <c r="AI344" s="123">
        <v>2547594</v>
      </c>
      <c r="AJ344" s="123">
        <v>2553882</v>
      </c>
      <c r="AK344" s="123">
        <v>2682478</v>
      </c>
      <c r="AL344" s="123">
        <v>2717243</v>
      </c>
      <c r="AM344" s="123">
        <v>2670986</v>
      </c>
      <c r="AN344" s="123">
        <v>2748096</v>
      </c>
      <c r="AO344" s="123">
        <v>2811856</v>
      </c>
      <c r="AP344" s="123">
        <v>2813917</v>
      </c>
      <c r="AQ344" s="123">
        <v>2729969</v>
      </c>
      <c r="AR344" s="123">
        <v>2731921</v>
      </c>
      <c r="AS344" s="123">
        <v>2704292</v>
      </c>
      <c r="AT344" s="123">
        <v>2715868</v>
      </c>
      <c r="AU344" s="123">
        <v>2664721</v>
      </c>
      <c r="AV344" s="23">
        <v>2688433</v>
      </c>
      <c r="AW344" s="23">
        <v>2697265</v>
      </c>
      <c r="AX344" s="23">
        <v>2702985</v>
      </c>
      <c r="AY344" s="23">
        <v>2704258</v>
      </c>
      <c r="AZ344" s="23">
        <v>2696412</v>
      </c>
      <c r="BA344" s="23">
        <v>2647603</v>
      </c>
      <c r="BB344" s="254"/>
      <c r="BC344" s="57"/>
      <c r="BD344" s="122"/>
      <c r="BE344" s="122"/>
      <c r="BF344" s="57"/>
      <c r="BG344" s="57"/>
      <c r="BH344" s="57"/>
      <c r="BI344" s="57"/>
    </row>
    <row r="345" spans="1:61">
      <c r="A345" s="57"/>
      <c r="B345" s="269" t="s">
        <v>214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123">
        <v>0</v>
      </c>
      <c r="U345" s="123">
        <v>0</v>
      </c>
      <c r="V345" s="123">
        <v>0</v>
      </c>
      <c r="W345" s="123">
        <v>0</v>
      </c>
      <c r="X345" s="123">
        <v>0</v>
      </c>
      <c r="Y345" s="123">
        <v>0</v>
      </c>
      <c r="Z345" s="123"/>
      <c r="AA345" s="123">
        <v>0</v>
      </c>
      <c r="AB345" s="123">
        <v>0</v>
      </c>
      <c r="AC345" s="123">
        <v>0</v>
      </c>
      <c r="AD345" s="123">
        <v>0</v>
      </c>
      <c r="AE345" s="123">
        <v>0</v>
      </c>
      <c r="AF345" s="123">
        <v>0</v>
      </c>
      <c r="AG345" s="123">
        <v>0</v>
      </c>
      <c r="AH345" s="123">
        <v>0</v>
      </c>
      <c r="AI345" s="123">
        <v>0</v>
      </c>
      <c r="AJ345" s="123">
        <v>0</v>
      </c>
      <c r="AK345" s="123">
        <v>0</v>
      </c>
      <c r="AL345" s="123">
        <v>0</v>
      </c>
      <c r="AM345" s="123">
        <v>0</v>
      </c>
      <c r="AN345" s="123">
        <v>0</v>
      </c>
      <c r="AO345" s="123">
        <v>0</v>
      </c>
      <c r="AP345" s="123">
        <v>0</v>
      </c>
      <c r="AQ345" s="123">
        <v>0</v>
      </c>
      <c r="AR345" s="123">
        <v>0</v>
      </c>
      <c r="AS345" s="123">
        <v>0</v>
      </c>
      <c r="AT345" s="123">
        <v>0</v>
      </c>
      <c r="AU345" s="123">
        <v>0</v>
      </c>
      <c r="AV345" s="23">
        <v>0</v>
      </c>
      <c r="AW345" s="23">
        <v>0</v>
      </c>
      <c r="AX345" s="23">
        <v>0</v>
      </c>
      <c r="AY345" s="23">
        <v>0</v>
      </c>
      <c r="AZ345" s="23">
        <v>0</v>
      </c>
      <c r="BA345" s="23">
        <v>0</v>
      </c>
      <c r="BB345" s="254"/>
      <c r="BC345" s="57"/>
      <c r="BD345" s="122"/>
      <c r="BE345" s="122"/>
      <c r="BF345" s="57"/>
      <c r="BG345" s="57"/>
      <c r="BH345" s="57"/>
      <c r="BI345" s="57"/>
    </row>
    <row r="346" spans="1:61">
      <c r="A346" s="57"/>
      <c r="B346" s="269" t="s">
        <v>101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123">
        <v>0</v>
      </c>
      <c r="U346" s="123">
        <v>0</v>
      </c>
      <c r="V346" s="123">
        <v>0</v>
      </c>
      <c r="W346" s="123">
        <v>126895</v>
      </c>
      <c r="X346" s="123">
        <v>169477</v>
      </c>
      <c r="Y346" s="123">
        <v>147386</v>
      </c>
      <c r="Z346" s="123">
        <v>975879</v>
      </c>
      <c r="AA346" s="123">
        <v>942947</v>
      </c>
      <c r="AB346" s="123">
        <v>1084497</v>
      </c>
      <c r="AC346" s="123">
        <v>1200223</v>
      </c>
      <c r="AD346" s="123">
        <v>1039727</v>
      </c>
      <c r="AE346" s="123">
        <v>1173285</v>
      </c>
      <c r="AF346" s="123">
        <v>1417474</v>
      </c>
      <c r="AG346" s="123">
        <v>1322959</v>
      </c>
      <c r="AH346" s="123">
        <v>1307301</v>
      </c>
      <c r="AI346" s="123">
        <v>1354772</v>
      </c>
      <c r="AJ346" s="123">
        <v>1396432</v>
      </c>
      <c r="AK346" s="123">
        <v>1459272</v>
      </c>
      <c r="AL346" s="123">
        <v>1594452</v>
      </c>
      <c r="AM346" s="123">
        <v>1570312</v>
      </c>
      <c r="AN346" s="123">
        <v>1988447</v>
      </c>
      <c r="AO346" s="123">
        <v>2090976</v>
      </c>
      <c r="AP346" s="123">
        <v>2094469</v>
      </c>
      <c r="AQ346" s="123">
        <v>2150737</v>
      </c>
      <c r="AR346" s="123">
        <v>2299648</v>
      </c>
      <c r="AS346" s="123">
        <v>2240076</v>
      </c>
      <c r="AT346" s="123">
        <v>2263764</v>
      </c>
      <c r="AU346" s="123">
        <v>2218559</v>
      </c>
      <c r="AV346" s="23">
        <v>2448984</v>
      </c>
      <c r="AW346" s="23">
        <v>2352523</v>
      </c>
      <c r="AX346" s="23">
        <v>2248623</v>
      </c>
      <c r="AY346" s="23">
        <v>2360780</v>
      </c>
      <c r="AZ346" s="23">
        <v>2375138</v>
      </c>
      <c r="BA346" s="23">
        <v>2372409</v>
      </c>
      <c r="BB346" s="254"/>
      <c r="BC346" s="57"/>
      <c r="BD346" s="122"/>
      <c r="BE346" s="122"/>
      <c r="BF346" s="57"/>
      <c r="BG346" s="57"/>
      <c r="BH346" s="57"/>
      <c r="BI346" s="57"/>
    </row>
    <row r="347" spans="1:61">
      <c r="A347" s="255" t="s">
        <v>223</v>
      </c>
      <c r="B347" s="255" t="s">
        <v>91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261">
        <f>T335/T$288</f>
        <v>0.59385470988736155</v>
      </c>
      <c r="U347" s="261">
        <f t="shared" ref="U347:AZ355" si="69">U335/U$288</f>
        <v>0.57747971832718425</v>
      </c>
      <c r="V347" s="261">
        <f t="shared" si="69"/>
        <v>0.54080829992033341</v>
      </c>
      <c r="W347" s="261">
        <f t="shared" si="69"/>
        <v>0.51466016270981674</v>
      </c>
      <c r="X347" s="261">
        <f t="shared" si="69"/>
        <v>0.5283336917955489</v>
      </c>
      <c r="Y347" s="261">
        <f t="shared" si="69"/>
        <v>0.51480880404307927</v>
      </c>
      <c r="Z347" s="261">
        <f t="shared" si="69"/>
        <v>0.51878813338934571</v>
      </c>
      <c r="AA347" s="261">
        <f t="shared" si="69"/>
        <v>0.47425678313605907</v>
      </c>
      <c r="AB347" s="261">
        <f t="shared" si="69"/>
        <v>0.42838756057274241</v>
      </c>
      <c r="AC347" s="261">
        <f t="shared" si="69"/>
        <v>0.44258087265313417</v>
      </c>
      <c r="AD347" s="261">
        <f t="shared" si="69"/>
        <v>0.42931014432787096</v>
      </c>
      <c r="AE347" s="261">
        <f t="shared" si="69"/>
        <v>0.45708712308871785</v>
      </c>
      <c r="AF347" s="261">
        <f t="shared" si="69"/>
        <v>0.46248946021469101</v>
      </c>
      <c r="AG347" s="261">
        <f t="shared" si="69"/>
        <v>0.45955544302519269</v>
      </c>
      <c r="AH347" s="261">
        <f t="shared" si="69"/>
        <v>0.51967216276931949</v>
      </c>
      <c r="AI347" s="261">
        <f t="shared" si="69"/>
        <v>0.51521552734651732</v>
      </c>
      <c r="AJ347" s="261">
        <f t="shared" si="69"/>
        <v>0.52838831942112729</v>
      </c>
      <c r="AK347" s="261">
        <f t="shared" si="69"/>
        <v>0.45556471221076483</v>
      </c>
      <c r="AL347" s="261">
        <f t="shared" si="69"/>
        <v>0.46579220222563267</v>
      </c>
      <c r="AM347" s="261">
        <f t="shared" si="69"/>
        <v>0.44389903103011868</v>
      </c>
      <c r="AN347" s="261">
        <f t="shared" si="69"/>
        <v>0.44653172655421636</v>
      </c>
      <c r="AO347" s="273">
        <f t="shared" si="69"/>
        <v>0.39538752405435862</v>
      </c>
      <c r="AP347" s="273">
        <f t="shared" si="69"/>
        <v>0.41566491579196124</v>
      </c>
      <c r="AQ347" s="273">
        <f t="shared" si="69"/>
        <v>0.39148913667656315</v>
      </c>
      <c r="AR347" s="273">
        <f t="shared" si="69"/>
        <v>0.38002540565283777</v>
      </c>
      <c r="AS347" s="273">
        <f t="shared" si="69"/>
        <v>0.36957364900955747</v>
      </c>
      <c r="AT347" s="273">
        <f t="shared" si="69"/>
        <v>0.34396990346048151</v>
      </c>
      <c r="AU347" s="273">
        <f t="shared" si="69"/>
        <v>0.34686621691523567</v>
      </c>
      <c r="AV347" s="273">
        <f t="shared" si="69"/>
        <v>0.35388688817884567</v>
      </c>
      <c r="AW347" s="273">
        <f t="shared" si="69"/>
        <v>0.33867746070247962</v>
      </c>
      <c r="AX347" s="273">
        <f t="shared" si="69"/>
        <v>0.3471133049697972</v>
      </c>
      <c r="AY347" s="273">
        <f t="shared" si="69"/>
        <v>0.31601683184373658</v>
      </c>
      <c r="AZ347" s="273">
        <f t="shared" si="69"/>
        <v>0.3056963734750206</v>
      </c>
      <c r="BA347" s="273">
        <f t="shared" ref="BA347:BA354" si="70">BA335/BA$288</f>
        <v>0.27577606238766866</v>
      </c>
      <c r="BB347" s="57"/>
      <c r="BC347" s="57"/>
      <c r="BD347" s="122"/>
      <c r="BE347" s="122"/>
      <c r="BF347" s="57"/>
      <c r="BG347" s="57"/>
      <c r="BH347" s="57"/>
      <c r="BI347" s="57"/>
    </row>
    <row r="348" spans="1:61">
      <c r="A348" s="255" t="s">
        <v>224</v>
      </c>
      <c r="B348" s="255"/>
      <c r="C348" s="57" t="s">
        <v>92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261">
        <f t="shared" ref="T348:AI358" si="71">T336/T$288</f>
        <v>0</v>
      </c>
      <c r="U348" s="261">
        <f t="shared" si="71"/>
        <v>0</v>
      </c>
      <c r="V348" s="261">
        <f t="shared" si="71"/>
        <v>0</v>
      </c>
      <c r="W348" s="261">
        <f t="shared" si="71"/>
        <v>0</v>
      </c>
      <c r="X348" s="261">
        <f t="shared" si="71"/>
        <v>0</v>
      </c>
      <c r="Y348" s="261">
        <f t="shared" si="71"/>
        <v>0</v>
      </c>
      <c r="Z348" s="261">
        <f t="shared" si="71"/>
        <v>0</v>
      </c>
      <c r="AA348" s="261">
        <f t="shared" si="71"/>
        <v>0</v>
      </c>
      <c r="AB348" s="261">
        <f t="shared" si="71"/>
        <v>0</v>
      </c>
      <c r="AC348" s="261">
        <f t="shared" si="71"/>
        <v>0.35049290067380667</v>
      </c>
      <c r="AD348" s="261">
        <f t="shared" si="71"/>
        <v>0.34296116487455891</v>
      </c>
      <c r="AE348" s="261">
        <f t="shared" si="71"/>
        <v>0.35415959752648235</v>
      </c>
      <c r="AF348" s="261">
        <f t="shared" si="71"/>
        <v>0.35954135036641593</v>
      </c>
      <c r="AG348" s="261">
        <f t="shared" si="71"/>
        <v>0.36386489596075899</v>
      </c>
      <c r="AH348" s="261">
        <f t="shared" si="71"/>
        <v>0.39331007295092374</v>
      </c>
      <c r="AI348" s="261">
        <f t="shared" si="71"/>
        <v>0.38443324809975365</v>
      </c>
      <c r="AJ348" s="261">
        <f t="shared" si="69"/>
        <v>0.37911202282994805</v>
      </c>
      <c r="AK348" s="261">
        <f t="shared" si="69"/>
        <v>0.33860931639100594</v>
      </c>
      <c r="AL348" s="261">
        <f t="shared" si="69"/>
        <v>0.32240787531563136</v>
      </c>
      <c r="AM348" s="261">
        <f t="shared" si="69"/>
        <v>0.30089133786499134</v>
      </c>
      <c r="AN348" s="261">
        <f t="shared" si="69"/>
        <v>0.27541739333588616</v>
      </c>
      <c r="AO348" s="273">
        <f t="shared" si="69"/>
        <v>0.25174941789490374</v>
      </c>
      <c r="AP348" s="273">
        <f t="shared" si="69"/>
        <v>0.25481695483784839</v>
      </c>
      <c r="AQ348" s="273">
        <f t="shared" si="69"/>
        <v>0.25341886162138633</v>
      </c>
      <c r="AR348" s="273">
        <f t="shared" si="69"/>
        <v>0.25764399648738306</v>
      </c>
      <c r="AS348" s="273">
        <f t="shared" si="69"/>
        <v>0.24624925497321387</v>
      </c>
      <c r="AT348" s="273">
        <f t="shared" si="69"/>
        <v>0.21746428191770328</v>
      </c>
      <c r="AU348" s="273">
        <f t="shared" si="69"/>
        <v>0.21742771372716951</v>
      </c>
      <c r="AV348" s="273">
        <f t="shared" si="69"/>
        <v>0.21700018922939437</v>
      </c>
      <c r="AW348" s="273">
        <f t="shared" si="69"/>
        <v>0.20869266400308731</v>
      </c>
      <c r="AX348" s="273">
        <f t="shared" si="69"/>
        <v>0.19971787874242797</v>
      </c>
      <c r="AY348" s="273">
        <f t="shared" si="69"/>
        <v>0.18623605963547041</v>
      </c>
      <c r="AZ348" s="273">
        <f t="shared" si="69"/>
        <v>0.18062301877651477</v>
      </c>
      <c r="BA348" s="273">
        <f t="shared" si="70"/>
        <v>0.16650371949919274</v>
      </c>
      <c r="BB348" s="57"/>
      <c r="BC348" s="57"/>
      <c r="BD348" s="122"/>
      <c r="BE348" s="122"/>
      <c r="BF348" s="57"/>
      <c r="BG348" s="57"/>
      <c r="BH348" s="57"/>
      <c r="BI348" s="57"/>
    </row>
    <row r="349" spans="1:61">
      <c r="A349" s="255"/>
      <c r="B349" s="255" t="s">
        <v>95</v>
      </c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261">
        <f t="shared" si="71"/>
        <v>4.6041198847521975E-2</v>
      </c>
      <c r="U349" s="261">
        <f t="shared" si="69"/>
        <v>4.924250721832929E-2</v>
      </c>
      <c r="V349" s="261">
        <f t="shared" si="69"/>
        <v>5.0629360202969861E-2</v>
      </c>
      <c r="W349" s="261">
        <f t="shared" si="69"/>
        <v>4.5711578832472587E-2</v>
      </c>
      <c r="X349" s="261">
        <f t="shared" si="69"/>
        <v>4.712354272399024E-2</v>
      </c>
      <c r="Y349" s="261">
        <f t="shared" si="69"/>
        <v>5.3349419532316165E-2</v>
      </c>
      <c r="Z349" s="261">
        <f t="shared" si="69"/>
        <v>5.2229970593530579E-2</v>
      </c>
      <c r="AA349" s="261">
        <f t="shared" si="69"/>
        <v>4.3925375945854057E-2</v>
      </c>
      <c r="AB349" s="261">
        <f t="shared" si="69"/>
        <v>4.1532018888778846E-2</v>
      </c>
      <c r="AC349" s="261">
        <f t="shared" si="69"/>
        <v>4.0537030062365309E-2</v>
      </c>
      <c r="AD349" s="261">
        <f t="shared" si="69"/>
        <v>3.9156645605653066E-2</v>
      </c>
      <c r="AE349" s="261">
        <f t="shared" si="69"/>
        <v>4.0925180678463888E-2</v>
      </c>
      <c r="AF349" s="261">
        <f t="shared" si="69"/>
        <v>4.3135101616706778E-2</v>
      </c>
      <c r="AG349" s="261">
        <f t="shared" si="69"/>
        <v>4.7142841250464779E-2</v>
      </c>
      <c r="AH349" s="261">
        <f t="shared" si="69"/>
        <v>6.0266808236582217E-2</v>
      </c>
      <c r="AI349" s="261">
        <f t="shared" si="69"/>
        <v>6.1001960080977559E-2</v>
      </c>
      <c r="AJ349" s="261">
        <f t="shared" si="69"/>
        <v>7.2219705375863738E-2</v>
      </c>
      <c r="AK349" s="261">
        <f t="shared" si="69"/>
        <v>6.7695785719002172E-2</v>
      </c>
      <c r="AL349" s="261">
        <f t="shared" si="69"/>
        <v>7.1341062935317112E-2</v>
      </c>
      <c r="AM349" s="261">
        <f t="shared" si="69"/>
        <v>7.0090958681419707E-2</v>
      </c>
      <c r="AN349" s="261">
        <f t="shared" si="69"/>
        <v>5.9237850956300311E-2</v>
      </c>
      <c r="AO349" s="273">
        <f t="shared" si="69"/>
        <v>5.8461356552227735E-2</v>
      </c>
      <c r="AP349" s="273">
        <f t="shared" si="69"/>
        <v>7.4065637290252298E-2</v>
      </c>
      <c r="AQ349" s="273">
        <f t="shared" si="69"/>
        <v>7.2100387547599606E-2</v>
      </c>
      <c r="AR349" s="273">
        <f t="shared" si="69"/>
        <v>7.5541697387837933E-2</v>
      </c>
      <c r="AS349" s="273">
        <f t="shared" si="69"/>
        <v>7.4304499951543812E-2</v>
      </c>
      <c r="AT349" s="273">
        <f t="shared" si="69"/>
        <v>7.554595243394599E-2</v>
      </c>
      <c r="AU349" s="273">
        <f t="shared" si="69"/>
        <v>7.8511709019425183E-2</v>
      </c>
      <c r="AV349" s="273">
        <f t="shared" si="69"/>
        <v>8.5167335809956071E-2</v>
      </c>
      <c r="AW349" s="273">
        <f t="shared" si="69"/>
        <v>9.0663411070515385E-2</v>
      </c>
      <c r="AX349" s="273">
        <f t="shared" si="69"/>
        <v>0.10889476103781764</v>
      </c>
      <c r="AY349" s="273">
        <f t="shared" si="69"/>
        <v>0.117329604404955</v>
      </c>
      <c r="AZ349" s="273">
        <f t="shared" si="69"/>
        <v>0.11520997673640108</v>
      </c>
      <c r="BA349" s="273">
        <f t="shared" si="70"/>
        <v>0.1227101593200719</v>
      </c>
      <c r="BB349" s="57"/>
      <c r="BC349" s="57"/>
      <c r="BD349" s="122"/>
      <c r="BE349" s="122"/>
      <c r="BF349" s="57"/>
      <c r="BG349" s="57"/>
      <c r="BH349" s="57"/>
      <c r="BI349" s="57"/>
    </row>
    <row r="350" spans="1:61">
      <c r="A350" s="255"/>
      <c r="B350" s="255" t="s">
        <v>100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261">
        <f t="shared" si="71"/>
        <v>9.1322355759027446E-2</v>
      </c>
      <c r="U350" s="261">
        <f t="shared" si="69"/>
        <v>8.999742187480253E-2</v>
      </c>
      <c r="V350" s="261">
        <f t="shared" si="69"/>
        <v>8.607000109357911E-2</v>
      </c>
      <c r="W350" s="261">
        <f t="shared" si="69"/>
        <v>8.3493072646748351E-2</v>
      </c>
      <c r="X350" s="261">
        <f t="shared" si="69"/>
        <v>8.2677032746317783E-2</v>
      </c>
      <c r="Y350" s="261">
        <f t="shared" si="69"/>
        <v>8.5694275349980711E-2</v>
      </c>
      <c r="Z350" s="261">
        <f t="shared" si="69"/>
        <v>8.6216487627278002E-2</v>
      </c>
      <c r="AA350" s="261">
        <f t="shared" si="69"/>
        <v>8.5867324699984163E-2</v>
      </c>
      <c r="AB350" s="261">
        <f t="shared" si="69"/>
        <v>7.0683817548102351E-2</v>
      </c>
      <c r="AC350" s="261">
        <f t="shared" si="69"/>
        <v>7.2359814969787745E-2</v>
      </c>
      <c r="AD350" s="261">
        <f t="shared" si="69"/>
        <v>7.1580115287393317E-2</v>
      </c>
      <c r="AE350" s="261">
        <f t="shared" si="69"/>
        <v>7.7000178795905261E-2</v>
      </c>
      <c r="AF350" s="261">
        <f t="shared" si="69"/>
        <v>8.2402690161839251E-2</v>
      </c>
      <c r="AG350" s="261">
        <f t="shared" si="69"/>
        <v>9.1980842454496878E-2</v>
      </c>
      <c r="AH350" s="261">
        <f t="shared" si="69"/>
        <v>0.11093653508591361</v>
      </c>
      <c r="AI350" s="261">
        <f t="shared" si="69"/>
        <v>0.11847781203587816</v>
      </c>
      <c r="AJ350" s="261">
        <f t="shared" si="69"/>
        <v>0.13267666910445503</v>
      </c>
      <c r="AK350" s="261">
        <f t="shared" si="69"/>
        <v>0.12948606034738258</v>
      </c>
      <c r="AL350" s="261">
        <f t="shared" si="69"/>
        <v>0.1396599902370754</v>
      </c>
      <c r="AM350" s="261">
        <f t="shared" si="69"/>
        <v>0.13214498148964693</v>
      </c>
      <c r="AN350" s="261">
        <f t="shared" si="69"/>
        <v>0.12638258055635593</v>
      </c>
      <c r="AO350" s="273">
        <f t="shared" si="69"/>
        <v>0.12230688292401327</v>
      </c>
      <c r="AP350" s="273">
        <f t="shared" si="69"/>
        <v>0.12402431006157597</v>
      </c>
      <c r="AQ350" s="273">
        <f t="shared" si="69"/>
        <v>0.12747312471463276</v>
      </c>
      <c r="AR350" s="273">
        <f t="shared" si="69"/>
        <v>0.12828723646036622</v>
      </c>
      <c r="AS350" s="273">
        <f t="shared" si="69"/>
        <v>0.12226286532435839</v>
      </c>
      <c r="AT350" s="273">
        <f t="shared" si="69"/>
        <v>0.1209742556089218</v>
      </c>
      <c r="AU350" s="273">
        <f t="shared" si="69"/>
        <v>0.13212782612061702</v>
      </c>
      <c r="AV350" s="273">
        <f t="shared" si="69"/>
        <v>0.13230558159624761</v>
      </c>
      <c r="AW350" s="273">
        <f t="shared" si="69"/>
        <v>0.13198506125131074</v>
      </c>
      <c r="AX350" s="273">
        <f t="shared" si="69"/>
        <v>0.13983161335191718</v>
      </c>
      <c r="AY350" s="273">
        <f t="shared" si="69"/>
        <v>0.13909733598743665</v>
      </c>
      <c r="AZ350" s="273">
        <f t="shared" si="69"/>
        <v>0.14379779122648459</v>
      </c>
      <c r="BA350" s="273">
        <f t="shared" si="70"/>
        <v>0.14286595790050874</v>
      </c>
      <c r="BB350" s="57"/>
      <c r="BC350" s="57"/>
      <c r="BD350" s="122"/>
      <c r="BE350" s="122"/>
      <c r="BF350" s="57"/>
      <c r="BG350" s="57"/>
      <c r="BH350" s="57"/>
      <c r="BI350" s="57"/>
    </row>
    <row r="351" spans="1:61">
      <c r="A351" s="255"/>
      <c r="B351" s="255"/>
      <c r="C351" s="57" t="s">
        <v>212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261">
        <f t="shared" si="71"/>
        <v>0</v>
      </c>
      <c r="U351" s="261">
        <f t="shared" si="69"/>
        <v>0</v>
      </c>
      <c r="V351" s="261">
        <f t="shared" si="69"/>
        <v>0</v>
      </c>
      <c r="W351" s="261">
        <f t="shared" si="69"/>
        <v>0</v>
      </c>
      <c r="X351" s="261">
        <f t="shared" si="69"/>
        <v>0</v>
      </c>
      <c r="Y351" s="261">
        <f t="shared" si="69"/>
        <v>0</v>
      </c>
      <c r="Z351" s="261">
        <f t="shared" si="69"/>
        <v>0</v>
      </c>
      <c r="AA351" s="261">
        <f t="shared" si="69"/>
        <v>0</v>
      </c>
      <c r="AB351" s="261">
        <f t="shared" si="69"/>
        <v>0</v>
      </c>
      <c r="AC351" s="261">
        <f t="shared" si="69"/>
        <v>8.2923953908664749E-2</v>
      </c>
      <c r="AD351" s="261">
        <f t="shared" si="69"/>
        <v>7.1363305600036522E-2</v>
      </c>
      <c r="AE351" s="261">
        <f t="shared" si="69"/>
        <v>7.6948593724657219E-2</v>
      </c>
      <c r="AF351" s="261">
        <f t="shared" si="69"/>
        <v>8.1873287001488021E-2</v>
      </c>
      <c r="AG351" s="261">
        <f t="shared" si="69"/>
        <v>9.0501046789097983E-2</v>
      </c>
      <c r="AH351" s="261">
        <f t="shared" si="69"/>
        <v>0.10903052342194217</v>
      </c>
      <c r="AI351" s="261">
        <f t="shared" si="69"/>
        <v>0.11805714649020686</v>
      </c>
      <c r="AJ351" s="261">
        <f t="shared" si="69"/>
        <v>0.13135399253892655</v>
      </c>
      <c r="AK351" s="261">
        <f t="shared" si="69"/>
        <v>0.12837860057089362</v>
      </c>
      <c r="AL351" s="261">
        <f t="shared" si="69"/>
        <v>0.13911991905287233</v>
      </c>
      <c r="AM351" s="261">
        <f t="shared" si="69"/>
        <v>0.131881506120303</v>
      </c>
      <c r="AN351" s="261">
        <f t="shared" si="69"/>
        <v>0.12610402539364554</v>
      </c>
      <c r="AO351" s="273">
        <f t="shared" si="69"/>
        <v>0.1227291305154015</v>
      </c>
      <c r="AP351" s="273">
        <f t="shared" si="69"/>
        <v>0.12379062703206846</v>
      </c>
      <c r="AQ351" s="273">
        <f t="shared" si="69"/>
        <v>0.12718444906187379</v>
      </c>
      <c r="AR351" s="273">
        <f t="shared" si="69"/>
        <v>0.12807767450247709</v>
      </c>
      <c r="AS351" s="273">
        <f t="shared" si="69"/>
        <v>0.12210136175222515</v>
      </c>
      <c r="AT351" s="273">
        <f t="shared" si="69"/>
        <v>0.12090015900309888</v>
      </c>
      <c r="AU351" s="273">
        <f t="shared" si="69"/>
        <v>0.13198248350131145</v>
      </c>
      <c r="AV351" s="273">
        <f t="shared" si="69"/>
        <v>0.13216671800262159</v>
      </c>
      <c r="AW351" s="273">
        <f t="shared" si="69"/>
        <v>0.1319279533634462</v>
      </c>
      <c r="AX351" s="273">
        <f t="shared" si="69"/>
        <v>0.13980844451327351</v>
      </c>
      <c r="AY351" s="273">
        <f t="shared" si="69"/>
        <v>0.13905348914238788</v>
      </c>
      <c r="AZ351" s="273">
        <f t="shared" si="69"/>
        <v>0.14377694998649548</v>
      </c>
      <c r="BA351" s="273">
        <f t="shared" si="70"/>
        <v>0.14284529198525603</v>
      </c>
      <c r="BB351" s="57"/>
      <c r="BC351" s="57"/>
      <c r="BD351" s="122"/>
      <c r="BE351" s="122"/>
      <c r="BF351" s="57"/>
      <c r="BG351" s="57"/>
      <c r="BH351" s="57"/>
      <c r="BI351" s="57"/>
    </row>
    <row r="352" spans="1:61">
      <c r="A352" s="255"/>
      <c r="B352" s="255"/>
      <c r="C352" s="57" t="s">
        <v>213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261">
        <f t="shared" si="71"/>
        <v>0</v>
      </c>
      <c r="U352" s="261">
        <f t="shared" si="69"/>
        <v>0</v>
      </c>
      <c r="V352" s="261">
        <f t="shared" si="69"/>
        <v>0</v>
      </c>
      <c r="W352" s="261">
        <f t="shared" si="69"/>
        <v>0</v>
      </c>
      <c r="X352" s="261">
        <f t="shared" si="69"/>
        <v>0</v>
      </c>
      <c r="Y352" s="261">
        <f t="shared" si="69"/>
        <v>0</v>
      </c>
      <c r="Z352" s="261">
        <f t="shared" si="69"/>
        <v>0</v>
      </c>
      <c r="AA352" s="261">
        <f t="shared" si="69"/>
        <v>0</v>
      </c>
      <c r="AB352" s="261">
        <f t="shared" si="69"/>
        <v>0</v>
      </c>
      <c r="AC352" s="261">
        <f t="shared" si="69"/>
        <v>6.5802558217068938E-4</v>
      </c>
      <c r="AD352" s="261">
        <f t="shared" si="69"/>
        <v>2.1680968735679159E-4</v>
      </c>
      <c r="AE352" s="261">
        <f t="shared" si="69"/>
        <v>5.158507124803908E-5</v>
      </c>
      <c r="AF352" s="261">
        <f t="shared" si="69"/>
        <v>5.2940316035122407E-4</v>
      </c>
      <c r="AG352" s="261">
        <f t="shared" si="69"/>
        <v>1.4797956653988817E-3</v>
      </c>
      <c r="AH352" s="261">
        <f t="shared" si="69"/>
        <v>1.9060116639714449E-3</v>
      </c>
      <c r="AI352" s="261">
        <f t="shared" si="69"/>
        <v>1.0002219684397289E-3</v>
      </c>
      <c r="AJ352" s="261">
        <f t="shared" si="69"/>
        <v>1.3226765655284718E-3</v>
      </c>
      <c r="AK352" s="261">
        <f t="shared" si="69"/>
        <v>1.1074597764889683E-3</v>
      </c>
      <c r="AL352" s="261">
        <f t="shared" si="69"/>
        <v>7.6094598688825174E-4</v>
      </c>
      <c r="AM352" s="261">
        <f t="shared" si="69"/>
        <v>2.6347536934393548E-4</v>
      </c>
      <c r="AN352" s="261">
        <f t="shared" si="69"/>
        <v>2.9203363832539864E-4</v>
      </c>
      <c r="AO352" s="273">
        <f t="shared" si="69"/>
        <v>1.171661333197177E-4</v>
      </c>
      <c r="AP352" s="273">
        <f t="shared" si="69"/>
        <v>2.3368302950750694E-4</v>
      </c>
      <c r="AQ352" s="273">
        <f t="shared" si="69"/>
        <v>2.8867565275897953E-4</v>
      </c>
      <c r="AR352" s="273">
        <f t="shared" si="69"/>
        <v>2.0956195788914342E-4</v>
      </c>
      <c r="AS352" s="273">
        <f t="shared" si="69"/>
        <v>1.6150357213324244E-4</v>
      </c>
      <c r="AT352" s="273">
        <f t="shared" si="69"/>
        <v>7.4096605822916481E-5</v>
      </c>
      <c r="AU352" s="273">
        <f t="shared" si="69"/>
        <v>1.4650536026002375E-4</v>
      </c>
      <c r="AV352" s="273">
        <f t="shared" si="69"/>
        <v>1.3886359362602787E-4</v>
      </c>
      <c r="AW352" s="273">
        <f t="shared" si="69"/>
        <v>5.7107887864519252E-5</v>
      </c>
      <c r="AX352" s="273">
        <f t="shared" si="69"/>
        <v>2.3168838643671797E-5</v>
      </c>
      <c r="AY352" s="273">
        <f t="shared" si="69"/>
        <v>4.3846845048763285E-5</v>
      </c>
      <c r="AZ352" s="273">
        <f t="shared" si="69"/>
        <v>2.0841239989116795E-5</v>
      </c>
      <c r="BA352" s="273">
        <f t="shared" si="70"/>
        <v>2.0665915252688335E-5</v>
      </c>
      <c r="BB352" s="57"/>
      <c r="BC352" s="57"/>
      <c r="BD352" s="122"/>
      <c r="BE352" s="122"/>
      <c r="BF352" s="57"/>
      <c r="BG352" s="57"/>
      <c r="BH352" s="57"/>
      <c r="BI352" s="57"/>
    </row>
    <row r="353" spans="1:61">
      <c r="A353" s="255"/>
      <c r="B353" s="255" t="s">
        <v>198</v>
      </c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261">
        <f t="shared" si="71"/>
        <v>0</v>
      </c>
      <c r="U353" s="261">
        <f t="shared" si="69"/>
        <v>0</v>
      </c>
      <c r="V353" s="261">
        <f t="shared" si="69"/>
        <v>0</v>
      </c>
      <c r="W353" s="261">
        <f t="shared" si="69"/>
        <v>0</v>
      </c>
      <c r="X353" s="261">
        <f t="shared" si="69"/>
        <v>0</v>
      </c>
      <c r="Y353" s="261">
        <f t="shared" si="69"/>
        <v>0</v>
      </c>
      <c r="Z353" s="261">
        <f t="shared" si="69"/>
        <v>0</v>
      </c>
      <c r="AA353" s="261">
        <f t="shared" si="69"/>
        <v>0</v>
      </c>
      <c r="AB353" s="261">
        <f t="shared" si="69"/>
        <v>0</v>
      </c>
      <c r="AC353" s="261">
        <f t="shared" si="69"/>
        <v>0.5554777176852872</v>
      </c>
      <c r="AD353" s="261">
        <f t="shared" si="69"/>
        <v>0.54004690522091736</v>
      </c>
      <c r="AE353" s="261">
        <f t="shared" si="69"/>
        <v>0.57501248256308701</v>
      </c>
      <c r="AF353" s="261">
        <f t="shared" si="69"/>
        <v>0.58802725199323702</v>
      </c>
      <c r="AG353" s="261">
        <f t="shared" si="69"/>
        <v>0.59867912673015433</v>
      </c>
      <c r="AH353" s="261">
        <f t="shared" si="69"/>
        <v>0.69087550609181525</v>
      </c>
      <c r="AI353" s="261">
        <f t="shared" si="69"/>
        <v>0.69469529946337305</v>
      </c>
      <c r="AJ353" s="261">
        <f t="shared" si="69"/>
        <v>0.73328469390144613</v>
      </c>
      <c r="AK353" s="261">
        <f t="shared" si="69"/>
        <v>0.65274655827714956</v>
      </c>
      <c r="AL353" s="261">
        <f t="shared" si="69"/>
        <v>0.67679325539802515</v>
      </c>
      <c r="AM353" s="261">
        <f t="shared" si="69"/>
        <v>0.64613497120118535</v>
      </c>
      <c r="AN353" s="261">
        <f t="shared" si="69"/>
        <v>0.63215215806687264</v>
      </c>
      <c r="AO353" s="273">
        <f t="shared" si="69"/>
        <v>0.57615576353059961</v>
      </c>
      <c r="AP353" s="273">
        <f t="shared" si="69"/>
        <v>0.61375486314378946</v>
      </c>
      <c r="AQ353" s="273">
        <f t="shared" si="69"/>
        <v>0.59106264893879557</v>
      </c>
      <c r="AR353" s="273">
        <f t="shared" si="69"/>
        <v>0.58385433950104193</v>
      </c>
      <c r="AS353" s="273">
        <f t="shared" si="69"/>
        <v>0.5661410142854596</v>
      </c>
      <c r="AT353" s="273">
        <f t="shared" si="69"/>
        <v>0.54049011150334925</v>
      </c>
      <c r="AU353" s="273">
        <f t="shared" si="69"/>
        <v>0.55750575205527786</v>
      </c>
      <c r="AV353" s="273">
        <f t="shared" si="69"/>
        <v>0.57135980558504929</v>
      </c>
      <c r="AW353" s="273">
        <f t="shared" si="69"/>
        <v>0.56132593302430578</v>
      </c>
      <c r="AX353" s="273">
        <f t="shared" si="69"/>
        <v>0.59583967935953197</v>
      </c>
      <c r="AY353" s="273">
        <f t="shared" si="69"/>
        <v>0.57244377223612819</v>
      </c>
      <c r="AZ353" s="273">
        <f t="shared" si="69"/>
        <v>0.56470414143790626</v>
      </c>
      <c r="BA353" s="273">
        <f t="shared" si="70"/>
        <v>0.54135217960824933</v>
      </c>
      <c r="BB353" s="57"/>
      <c r="BC353" s="57"/>
      <c r="BD353" s="122"/>
      <c r="BE353" s="122"/>
      <c r="BF353" s="57"/>
      <c r="BG353" s="57"/>
      <c r="BH353" s="57"/>
      <c r="BI353" s="57"/>
    </row>
    <row r="354" spans="1:61">
      <c r="A354" s="255"/>
      <c r="B354" s="255" t="s">
        <v>93</v>
      </c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261">
        <f t="shared" si="71"/>
        <v>9.0287952225805393E-2</v>
      </c>
      <c r="U354" s="261">
        <f t="shared" si="69"/>
        <v>9.4977584633699805E-2</v>
      </c>
      <c r="V354" s="261">
        <f t="shared" si="69"/>
        <v>9.1304290804084365E-2</v>
      </c>
      <c r="W354" s="261">
        <f t="shared" si="69"/>
        <v>9.2077129417253045E-2</v>
      </c>
      <c r="X354" s="261">
        <f t="shared" si="69"/>
        <v>9.4466974553782626E-2</v>
      </c>
      <c r="Y354" s="261">
        <f t="shared" si="69"/>
        <v>8.9530644243217994E-2</v>
      </c>
      <c r="Z354" s="261">
        <f t="shared" si="69"/>
        <v>8.5993638600492112E-2</v>
      </c>
      <c r="AA354" s="261">
        <f t="shared" si="69"/>
        <v>8.7223209972309937E-2</v>
      </c>
      <c r="AB354" s="261">
        <f t="shared" si="69"/>
        <v>8.9999599624604965E-2</v>
      </c>
      <c r="AC354" s="261">
        <f t="shared" si="69"/>
        <v>9.3658814396192169E-2</v>
      </c>
      <c r="AD354" s="261">
        <f t="shared" si="69"/>
        <v>0.104404010185203</v>
      </c>
      <c r="AE354" s="261">
        <f t="shared" si="69"/>
        <v>0.1183864448447513</v>
      </c>
      <c r="AF354" s="261">
        <f t="shared" si="69"/>
        <v>0.10649282782479849</v>
      </c>
      <c r="AG354" s="261">
        <f t="shared" si="69"/>
        <v>0.10889377090957479</v>
      </c>
      <c r="AH354" s="261">
        <f t="shared" si="69"/>
        <v>0.15296754131577683</v>
      </c>
      <c r="AI354" s="261">
        <f t="shared" si="69"/>
        <v>0.15408757359211353</v>
      </c>
      <c r="AJ354" s="261">
        <f t="shared" si="69"/>
        <v>0.15483675074034312</v>
      </c>
      <c r="AK354" s="261">
        <f t="shared" si="69"/>
        <v>0.16212038996929926</v>
      </c>
      <c r="AL354" s="261">
        <f t="shared" si="69"/>
        <v>0.15997349709034259</v>
      </c>
      <c r="AM354" s="261">
        <f t="shared" si="69"/>
        <v>0.15428717138328021</v>
      </c>
      <c r="AN354" s="261">
        <f t="shared" si="69"/>
        <v>0.14136768313792342</v>
      </c>
      <c r="AO354" s="273">
        <f t="shared" si="69"/>
        <v>0.1469568197847573</v>
      </c>
      <c r="AP354" s="273">
        <f t="shared" si="69"/>
        <v>0.15261692443787167</v>
      </c>
      <c r="AQ354" s="273">
        <f t="shared" si="69"/>
        <v>0.16531610251864684</v>
      </c>
      <c r="AR354" s="273">
        <f t="shared" si="69"/>
        <v>0.16685063802226435</v>
      </c>
      <c r="AS354" s="273">
        <f t="shared" si="69"/>
        <v>0.1566351588717759</v>
      </c>
      <c r="AT354" s="273">
        <f t="shared" si="69"/>
        <v>0.1518798601694569</v>
      </c>
      <c r="AU354" s="273">
        <f t="shared" si="69"/>
        <v>0.16583699447354069</v>
      </c>
      <c r="AV354" s="273">
        <f t="shared" si="69"/>
        <v>0.17717376526833575</v>
      </c>
      <c r="AW354" s="273">
        <f t="shared" si="69"/>
        <v>0.17572245943578599</v>
      </c>
      <c r="AX354" s="273">
        <f t="shared" si="69"/>
        <v>0.18450906043855766</v>
      </c>
      <c r="AY354" s="273">
        <f t="shared" si="69"/>
        <v>0.18135945905860229</v>
      </c>
      <c r="AZ354" s="273">
        <f t="shared" si="69"/>
        <v>0.19543024725470134</v>
      </c>
      <c r="BA354" s="273">
        <f t="shared" si="70"/>
        <v>0.20284014987662594</v>
      </c>
      <c r="BB354" s="57"/>
      <c r="BC354" s="57"/>
      <c r="BD354" s="122"/>
      <c r="BE354" s="122"/>
      <c r="BF354" s="57"/>
      <c r="BG354" s="57"/>
      <c r="BH354" s="57"/>
      <c r="BI354" s="57"/>
    </row>
    <row r="355" spans="1:61">
      <c r="A355" s="255"/>
      <c r="B355" s="255" t="s">
        <v>94</v>
      </c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261">
        <f t="shared" si="71"/>
        <v>2.954365734819673E-3</v>
      </c>
      <c r="U355" s="261">
        <f t="shared" si="69"/>
        <v>3.0935396058164527E-3</v>
      </c>
      <c r="V355" s="261">
        <f t="shared" si="69"/>
        <v>2.8968506400691924E-3</v>
      </c>
      <c r="W355" s="261">
        <f t="shared" si="69"/>
        <v>2.6104668375204472E-3</v>
      </c>
      <c r="X355" s="261">
        <f t="shared" si="69"/>
        <v>3.3502674576016672E-3</v>
      </c>
      <c r="Y355" s="261">
        <f t="shared" si="69"/>
        <v>3.1454843509655904E-3</v>
      </c>
      <c r="Z355" s="261">
        <f t="shared" si="69"/>
        <v>3.6130348676708876E-3</v>
      </c>
      <c r="AA355" s="261">
        <f t="shared" si="69"/>
        <v>5.4535841561490954E-3</v>
      </c>
      <c r="AB355" s="261">
        <f t="shared" si="69"/>
        <v>5.2569225512431013E-3</v>
      </c>
      <c r="AC355" s="261">
        <f t="shared" si="69"/>
        <v>5.7262277299354441E-3</v>
      </c>
      <c r="AD355" s="261">
        <f t="shared" si="69"/>
        <v>5.0994388367575794E-3</v>
      </c>
      <c r="AE355" s="261">
        <f t="shared" si="69"/>
        <v>5.4327650584611942E-3</v>
      </c>
      <c r="AF355" s="261">
        <f t="shared" si="69"/>
        <v>5.1040674102423187E-3</v>
      </c>
      <c r="AG355" s="261">
        <f t="shared" si="69"/>
        <v>6.3227730219793622E-3</v>
      </c>
      <c r="AH355" s="261">
        <f t="shared" si="69"/>
        <v>4.7136678402421124E-3</v>
      </c>
      <c r="AI355" s="261">
        <f t="shared" ref="U355:AZ358" si="72">AI343/AI$288</f>
        <v>4.2121670883992794E-3</v>
      </c>
      <c r="AJ355" s="261">
        <f t="shared" si="72"/>
        <v>3.7589075345673588E-3</v>
      </c>
      <c r="AK355" s="261">
        <f t="shared" si="72"/>
        <v>4.0806570332008419E-3</v>
      </c>
      <c r="AL355" s="261">
        <f t="shared" si="72"/>
        <v>4.8137790330240642E-3</v>
      </c>
      <c r="AM355" s="261">
        <f t="shared" si="72"/>
        <v>5.2531326540778507E-3</v>
      </c>
      <c r="AN355" s="261">
        <f t="shared" si="72"/>
        <v>5.9099906410994959E-3</v>
      </c>
      <c r="AO355" s="273">
        <f t="shared" si="72"/>
        <v>5.346401086840479E-3</v>
      </c>
      <c r="AP355" s="273">
        <f t="shared" si="72"/>
        <v>6.6111166163565311E-3</v>
      </c>
      <c r="AQ355" s="273">
        <f t="shared" si="72"/>
        <v>6.0477227787914048E-3</v>
      </c>
      <c r="AR355" s="273">
        <f t="shared" si="72"/>
        <v>7.1563701393416298E-3</v>
      </c>
      <c r="AS355" s="273">
        <f t="shared" si="72"/>
        <v>6.796314133001905E-3</v>
      </c>
      <c r="AT355" s="273">
        <f t="shared" si="72"/>
        <v>5.2905165459043117E-3</v>
      </c>
      <c r="AU355" s="273">
        <f t="shared" si="72"/>
        <v>5.4908019196659372E-3</v>
      </c>
      <c r="AV355" s="273">
        <f t="shared" si="72"/>
        <v>5.6268120095747309E-3</v>
      </c>
      <c r="AW355" s="273">
        <f t="shared" si="72"/>
        <v>7.1132811116181851E-3</v>
      </c>
      <c r="AX355" s="273">
        <f t="shared" si="72"/>
        <v>8.8526303338629653E-3</v>
      </c>
      <c r="AY355" s="273">
        <f t="shared" si="72"/>
        <v>8.4604120643356935E-3</v>
      </c>
      <c r="AZ355" s="273">
        <f t="shared" si="72"/>
        <v>8.7217356226531838E-3</v>
      </c>
      <c r="BA355" s="273">
        <f>BA343/BA$288</f>
        <v>8.2340512383099283E-3</v>
      </c>
      <c r="BB355" s="57"/>
      <c r="BC355" s="57"/>
      <c r="BD355" s="122"/>
      <c r="BE355" s="122"/>
      <c r="BF355" s="57"/>
      <c r="BG355" s="57"/>
      <c r="BH355" s="57"/>
      <c r="BI355" s="57"/>
    </row>
    <row r="356" spans="1:61">
      <c r="A356" s="255"/>
      <c r="B356" s="255" t="s">
        <v>96</v>
      </c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261">
        <f t="shared" si="71"/>
        <v>0.13152753863280986</v>
      </c>
      <c r="U356" s="261">
        <f t="shared" si="72"/>
        <v>0.13031496096162384</v>
      </c>
      <c r="V356" s="261">
        <f t="shared" si="72"/>
        <v>0.12013089816569607</v>
      </c>
      <c r="W356" s="261">
        <f t="shared" si="72"/>
        <v>0.1219074182339062</v>
      </c>
      <c r="X356" s="261">
        <f t="shared" si="72"/>
        <v>0.12119684677932821</v>
      </c>
      <c r="Y356" s="261">
        <f t="shared" si="72"/>
        <v>0.11577768187614561</v>
      </c>
      <c r="Z356" s="261">
        <f t="shared" si="72"/>
        <v>0.11345744063694013</v>
      </c>
      <c r="AA356" s="261">
        <f t="shared" si="72"/>
        <v>0.10753817095908508</v>
      </c>
      <c r="AB356" s="261">
        <f t="shared" si="72"/>
        <v>9.8202889177814764E-2</v>
      </c>
      <c r="AC356" s="261">
        <f t="shared" si="72"/>
        <v>0.10022303692437473</v>
      </c>
      <c r="AD356" s="261">
        <f t="shared" si="72"/>
        <v>0.105351753040312</v>
      </c>
      <c r="AE356" s="261">
        <f t="shared" si="72"/>
        <v>0.11328620675027042</v>
      </c>
      <c r="AF356" s="261">
        <f t="shared" si="72"/>
        <v>0.11648848654817723</v>
      </c>
      <c r="AG356" s="261">
        <f t="shared" si="72"/>
        <v>0.12380019314146692</v>
      </c>
      <c r="AH356" s="261">
        <f t="shared" si="72"/>
        <v>0.13469609731703322</v>
      </c>
      <c r="AI356" s="261">
        <f t="shared" si="72"/>
        <v>0.14183232135507307</v>
      </c>
      <c r="AJ356" s="261">
        <f t="shared" si="72"/>
        <v>0.1437613258086132</v>
      </c>
      <c r="AK356" s="261">
        <f t="shared" si="72"/>
        <v>0.14024153737981279</v>
      </c>
      <c r="AL356" s="261">
        <f t="shared" si="72"/>
        <v>0.14039076291758512</v>
      </c>
      <c r="AM356" s="261">
        <f t="shared" si="72"/>
        <v>0.13173699417118698</v>
      </c>
      <c r="AN356" s="261">
        <f t="shared" si="72"/>
        <v>0.13567818653380806</v>
      </c>
      <c r="AO356" s="273">
        <f t="shared" si="72"/>
        <v>0.13738711216507429</v>
      </c>
      <c r="AP356" s="273">
        <f t="shared" si="72"/>
        <v>0.14538241197052298</v>
      </c>
      <c r="AQ356" s="273">
        <f t="shared" si="72"/>
        <v>0.14626495602946893</v>
      </c>
      <c r="AR356" s="273">
        <f t="shared" si="72"/>
        <v>0.14575018165948742</v>
      </c>
      <c r="AS356" s="273">
        <f t="shared" si="72"/>
        <v>0.13851976469754218</v>
      </c>
      <c r="AT356" s="273">
        <f t="shared" si="72"/>
        <v>0.12825787167818517</v>
      </c>
      <c r="AU356" s="273">
        <f t="shared" si="72"/>
        <v>0.12909917661952738</v>
      </c>
      <c r="AV356" s="273">
        <f t="shared" si="72"/>
        <v>0.13262005953918399</v>
      </c>
      <c r="AW356" s="273">
        <f t="shared" si="72"/>
        <v>0.13382719996602305</v>
      </c>
      <c r="AX356" s="273">
        <f t="shared" si="72"/>
        <v>0.13733557745891495</v>
      </c>
      <c r="AY356" s="273">
        <f t="shared" si="72"/>
        <v>0.13382977595697348</v>
      </c>
      <c r="AZ356" s="273">
        <f t="shared" si="72"/>
        <v>0.13412069117311312</v>
      </c>
      <c r="BA356" s="273">
        <f t="shared" ref="BA356" si="73">BA344/BA$288</f>
        <v>0.12904513967161177</v>
      </c>
      <c r="BB356" s="57"/>
      <c r="BC356" s="57"/>
      <c r="BD356" s="122"/>
      <c r="BE356" s="122"/>
      <c r="BF356" s="57"/>
      <c r="BG356" s="57"/>
      <c r="BH356" s="57"/>
      <c r="BI356" s="57"/>
    </row>
    <row r="357" spans="1:61">
      <c r="A357" s="255"/>
      <c r="B357" s="255" t="s">
        <v>214</v>
      </c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261">
        <f t="shared" si="71"/>
        <v>0</v>
      </c>
      <c r="U357" s="261">
        <f t="shared" si="72"/>
        <v>0</v>
      </c>
      <c r="V357" s="261">
        <f t="shared" si="72"/>
        <v>0</v>
      </c>
      <c r="W357" s="261">
        <f t="shared" si="72"/>
        <v>0</v>
      </c>
      <c r="X357" s="261">
        <f t="shared" si="72"/>
        <v>0</v>
      </c>
      <c r="Y357" s="261">
        <f t="shared" si="72"/>
        <v>0</v>
      </c>
      <c r="Z357" s="261">
        <f t="shared" si="72"/>
        <v>0</v>
      </c>
      <c r="AA357" s="261">
        <f t="shared" si="72"/>
        <v>0</v>
      </c>
      <c r="AB357" s="261">
        <f t="shared" si="72"/>
        <v>0</v>
      </c>
      <c r="AC357" s="261">
        <f t="shared" si="72"/>
        <v>0</v>
      </c>
      <c r="AD357" s="261">
        <f t="shared" si="72"/>
        <v>0</v>
      </c>
      <c r="AE357" s="261">
        <f t="shared" si="72"/>
        <v>0</v>
      </c>
      <c r="AF357" s="261">
        <f t="shared" si="72"/>
        <v>0</v>
      </c>
      <c r="AG357" s="261">
        <f t="shared" si="72"/>
        <v>0</v>
      </c>
      <c r="AH357" s="261">
        <f t="shared" si="72"/>
        <v>0</v>
      </c>
      <c r="AI357" s="261">
        <f t="shared" si="72"/>
        <v>0</v>
      </c>
      <c r="AJ357" s="261">
        <f t="shared" si="72"/>
        <v>0</v>
      </c>
      <c r="AK357" s="261">
        <f t="shared" si="72"/>
        <v>0</v>
      </c>
      <c r="AL357" s="261">
        <f t="shared" si="72"/>
        <v>0</v>
      </c>
      <c r="AM357" s="261">
        <f t="shared" si="72"/>
        <v>0</v>
      </c>
      <c r="AN357" s="261">
        <f t="shared" si="72"/>
        <v>0</v>
      </c>
      <c r="AO357" s="273">
        <f t="shared" si="72"/>
        <v>0</v>
      </c>
      <c r="AP357" s="273">
        <f t="shared" si="72"/>
        <v>0</v>
      </c>
      <c r="AQ357" s="273">
        <f t="shared" si="72"/>
        <v>0</v>
      </c>
      <c r="AR357" s="273">
        <f t="shared" si="72"/>
        <v>0</v>
      </c>
      <c r="AS357" s="273">
        <f t="shared" si="72"/>
        <v>0</v>
      </c>
      <c r="AT357" s="273">
        <f t="shared" si="72"/>
        <v>0</v>
      </c>
      <c r="AU357" s="273">
        <f t="shared" si="72"/>
        <v>0</v>
      </c>
      <c r="AV357" s="273">
        <f t="shared" si="72"/>
        <v>0</v>
      </c>
      <c r="AW357" s="273">
        <f t="shared" si="72"/>
        <v>0</v>
      </c>
      <c r="AX357" s="273">
        <f t="shared" si="72"/>
        <v>0</v>
      </c>
      <c r="AY357" s="273">
        <f t="shared" si="72"/>
        <v>0</v>
      </c>
      <c r="AZ357" s="273">
        <f t="shared" si="72"/>
        <v>0</v>
      </c>
      <c r="BA357" s="273">
        <f t="shared" ref="BA357" si="74">BA345/BA$288</f>
        <v>0</v>
      </c>
      <c r="BB357" s="57"/>
      <c r="BC357" s="57"/>
      <c r="BD357" s="122"/>
      <c r="BE357" s="122"/>
      <c r="BF357" s="57"/>
      <c r="BG357" s="57"/>
      <c r="BH357" s="57"/>
      <c r="BI357" s="57"/>
    </row>
    <row r="358" spans="1:61">
      <c r="A358" s="255"/>
      <c r="B358" s="255" t="s">
        <v>101</v>
      </c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261">
        <f t="shared" si="71"/>
        <v>0</v>
      </c>
      <c r="U358" s="261">
        <f t="shared" si="72"/>
        <v>0</v>
      </c>
      <c r="V358" s="261">
        <f t="shared" si="72"/>
        <v>0</v>
      </c>
      <c r="W358" s="261">
        <f t="shared" si="72"/>
        <v>1.185849464262752E-2</v>
      </c>
      <c r="X358" s="261">
        <f t="shared" si="72"/>
        <v>1.5386517747329622E-2</v>
      </c>
      <c r="Y358" s="261">
        <f t="shared" si="72"/>
        <v>1.2585182195928401E-2</v>
      </c>
      <c r="Z358" s="261">
        <f t="shared" si="72"/>
        <v>7.8087499249834963E-2</v>
      </c>
      <c r="AA358" s="261">
        <f t="shared" si="72"/>
        <v>6.8927055360600495E-2</v>
      </c>
      <c r="AB358" s="261">
        <f t="shared" si="72"/>
        <v>6.9251342071733862E-2</v>
      </c>
      <c r="AC358" s="261">
        <f t="shared" si="72"/>
        <v>7.2073137279581242E-2</v>
      </c>
      <c r="AD358" s="261">
        <f t="shared" si="72"/>
        <v>5.7330337183727077E-2</v>
      </c>
      <c r="AE358" s="261">
        <f t="shared" si="72"/>
        <v>6.3243459058783216E-2</v>
      </c>
      <c r="AF358" s="261">
        <f t="shared" si="72"/>
        <v>7.5616204687191768E-2</v>
      </c>
      <c r="AG358" s="261">
        <f t="shared" si="72"/>
        <v>7.0757156053940978E-2</v>
      </c>
      <c r="AH358" s="261">
        <f t="shared" si="72"/>
        <v>7.5274332497176424E-2</v>
      </c>
      <c r="AI358" s="261">
        <f t="shared" si="72"/>
        <v>7.5424285685574327E-2</v>
      </c>
      <c r="AJ358" s="261">
        <f t="shared" si="72"/>
        <v>7.8606966070309175E-2</v>
      </c>
      <c r="AK358" s="261">
        <f t="shared" si="72"/>
        <v>7.6291603784006498E-2</v>
      </c>
      <c r="AL358" s="261">
        <f t="shared" si="72"/>
        <v>8.237994640724787E-2</v>
      </c>
      <c r="AM358" s="261">
        <f t="shared" si="72"/>
        <v>7.7450118716812802E-2</v>
      </c>
      <c r="AN358" s="261">
        <f t="shared" si="72"/>
        <v>9.8173019784822305E-2</v>
      </c>
      <c r="AO358" s="273">
        <f t="shared" si="72"/>
        <v>0.10216495945968725</v>
      </c>
      <c r="AP358" s="273">
        <f t="shared" si="72"/>
        <v>0.10821177562006601</v>
      </c>
      <c r="AQ358" s="273">
        <f t="shared" si="72"/>
        <v>0.11523114465254071</v>
      </c>
      <c r="AR358" s="273">
        <f t="shared" si="72"/>
        <v>0.12268806958652059</v>
      </c>
      <c r="AS358" s="273">
        <f t="shared" si="72"/>
        <v>0.11474160350458142</v>
      </c>
      <c r="AT358" s="273">
        <f t="shared" si="72"/>
        <v>0.10690709291530191</v>
      </c>
      <c r="AU358" s="273">
        <f t="shared" si="72"/>
        <v>0.1074837253813221</v>
      </c>
      <c r="AV358" s="273">
        <f t="shared" si="72"/>
        <v>0.12080807068299972</v>
      </c>
      <c r="AW358" s="273">
        <f t="shared" si="72"/>
        <v>0.11672251927254772</v>
      </c>
      <c r="AX358" s="273">
        <f t="shared" si="72"/>
        <v>0.11424996372247634</v>
      </c>
      <c r="AY358" s="273">
        <f t="shared" si="72"/>
        <v>0.11683155175419795</v>
      </c>
      <c r="AZ358" s="273">
        <f t="shared" si="72"/>
        <v>0.11814038440398779</v>
      </c>
      <c r="BA358" s="273">
        <f t="shared" ref="BA358" si="75">BA346/BA$288</f>
        <v>0.11563208334602613</v>
      </c>
      <c r="BB358" s="57"/>
      <c r="BC358" s="57"/>
      <c r="BD358" s="122"/>
      <c r="BE358" s="122"/>
      <c r="BF358" s="57"/>
      <c r="BG358" s="57"/>
      <c r="BH358" s="57"/>
      <c r="BI358" s="57"/>
    </row>
    <row r="359" spans="1:61">
      <c r="A359" s="57" t="s">
        <v>223</v>
      </c>
      <c r="B359" s="57" t="s">
        <v>91</v>
      </c>
      <c r="C359" s="57"/>
      <c r="D359" s="57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96"/>
      <c r="Z359" s="296"/>
      <c r="AA359" s="296"/>
      <c r="AB359" s="296"/>
      <c r="AC359" s="296"/>
      <c r="AD359" s="296"/>
      <c r="AE359" s="296"/>
      <c r="AF359" s="296"/>
      <c r="AG359" s="296"/>
      <c r="AH359" s="296"/>
      <c r="AI359" s="296"/>
      <c r="AJ359" s="296"/>
      <c r="AK359" s="296"/>
      <c r="AL359" s="296"/>
      <c r="AM359" s="296"/>
      <c r="AN359" s="296"/>
      <c r="AO359" s="264">
        <f t="shared" ref="AO359:AQ370" si="76">AO335/(AO$288+AO$260+AO$261+AO$262+AO$263)</f>
        <v>0.38075929640875988</v>
      </c>
      <c r="AP359" s="264">
        <f t="shared" si="76"/>
        <v>0.38921741432394547</v>
      </c>
      <c r="AQ359" s="264">
        <f>AQ335/(AQ$288+AQ$260+AQ$261+AQ$262+AQ$263)</f>
        <v>0.35347604406516991</v>
      </c>
      <c r="AR359" s="264">
        <f t="shared" ref="AR359:AZ370" si="77">AR335/(AR$288+AR$260+AR$261+AR$262+AR$263)</f>
        <v>0.34378169648976159</v>
      </c>
      <c r="AS359" s="264">
        <f t="shared" si="77"/>
        <v>0.34305728072192437</v>
      </c>
      <c r="AT359" s="264">
        <f t="shared" si="77"/>
        <v>0.32491396357552332</v>
      </c>
      <c r="AU359" s="264">
        <f t="shared" si="77"/>
        <v>0.33160408492788368</v>
      </c>
      <c r="AV359" s="264">
        <f t="shared" si="77"/>
        <v>0.33884330076216868</v>
      </c>
      <c r="AW359" s="264">
        <f t="shared" si="77"/>
        <v>0.31815617869613905</v>
      </c>
      <c r="AX359" s="264">
        <f t="shared" si="77"/>
        <v>0.32253207594059902</v>
      </c>
      <c r="AY359" s="264">
        <f t="shared" si="77"/>
        <v>0.3026851262370478</v>
      </c>
      <c r="AZ359" s="264">
        <f t="shared" si="77"/>
        <v>0.29635368019453984</v>
      </c>
      <c r="BA359" s="264">
        <f>BA335/(BA$288+BA$260+BA$261+BA$262+BA$263)</f>
        <v>0.26752229032086478</v>
      </c>
      <c r="BB359" s="57"/>
      <c r="BC359" s="57"/>
      <c r="BD359" s="122"/>
      <c r="BE359" s="122"/>
      <c r="BF359" s="57"/>
      <c r="BG359" s="57"/>
      <c r="BH359" s="57"/>
      <c r="BI359" s="57"/>
    </row>
    <row r="360" spans="1:61">
      <c r="A360" s="57" t="s">
        <v>225</v>
      </c>
      <c r="B360" s="57"/>
      <c r="C360" s="57" t="s">
        <v>92</v>
      </c>
      <c r="D360" s="57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96"/>
      <c r="Z360" s="296"/>
      <c r="AA360" s="296"/>
      <c r="AB360" s="296"/>
      <c r="AC360" s="296"/>
      <c r="AD360" s="296"/>
      <c r="AE360" s="296"/>
      <c r="AF360" s="296"/>
      <c r="AG360" s="296"/>
      <c r="AH360" s="296"/>
      <c r="AI360" s="296"/>
      <c r="AJ360" s="296"/>
      <c r="AK360" s="296"/>
      <c r="AL360" s="296"/>
      <c r="AM360" s="296"/>
      <c r="AN360" s="296"/>
      <c r="AO360" s="264">
        <f t="shared" ref="AO360" si="78">AO336/(AO$288+AO$260+AO$261+AO$262+AO$263)</f>
        <v>0.24243539666112471</v>
      </c>
      <c r="AP360" s="264">
        <f t="shared" si="76"/>
        <v>0.2386037226618562</v>
      </c>
      <c r="AQ360" s="264">
        <f t="shared" si="76"/>
        <v>0.2288122154751708</v>
      </c>
      <c r="AR360" s="264">
        <f t="shared" si="77"/>
        <v>0.2330720233050643</v>
      </c>
      <c r="AS360" s="264">
        <f t="shared" si="77"/>
        <v>0.22858123141979178</v>
      </c>
      <c r="AT360" s="264">
        <f t="shared" si="77"/>
        <v>0.20541675612646657</v>
      </c>
      <c r="AU360" s="264">
        <f t="shared" si="77"/>
        <v>0.20786088276241413</v>
      </c>
      <c r="AV360" s="264">
        <f t="shared" si="77"/>
        <v>0.20777559960724915</v>
      </c>
      <c r="AW360" s="264">
        <f t="shared" si="77"/>
        <v>0.1960474734971149</v>
      </c>
      <c r="AX360" s="264">
        <f t="shared" si="77"/>
        <v>0.18557462681775624</v>
      </c>
      <c r="AY360" s="264">
        <f t="shared" si="77"/>
        <v>0.17837937584453378</v>
      </c>
      <c r="AZ360" s="264">
        <f>AZ336/(AZ$288+AZ$260+AZ$261+AZ$262+AZ$263)</f>
        <v>0.17510281765459537</v>
      </c>
      <c r="BA360" s="264">
        <f t="shared" ref="BA360" si="79">BA336/(BA$288+BA$260+BA$261+BA$262+BA$263)</f>
        <v>0.16152038723633119</v>
      </c>
      <c r="BB360" s="57"/>
      <c r="BC360" s="57"/>
      <c r="BD360" s="122"/>
      <c r="BE360" s="122"/>
      <c r="BF360" s="57"/>
      <c r="BG360" s="57"/>
      <c r="BH360" s="57"/>
      <c r="BI360" s="57"/>
    </row>
    <row r="361" spans="1:61">
      <c r="A361" s="57"/>
      <c r="B361" s="57" t="s">
        <v>95</v>
      </c>
      <c r="C361" s="57"/>
      <c r="D361" s="57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96"/>
      <c r="Z361" s="296"/>
      <c r="AA361" s="296"/>
      <c r="AB361" s="296"/>
      <c r="AC361" s="296"/>
      <c r="AD361" s="296"/>
      <c r="AE361" s="296"/>
      <c r="AF361" s="296"/>
      <c r="AG361" s="296"/>
      <c r="AH361" s="296"/>
      <c r="AI361" s="296"/>
      <c r="AJ361" s="296"/>
      <c r="AK361" s="296"/>
      <c r="AL361" s="296"/>
      <c r="AM361" s="296"/>
      <c r="AN361" s="296"/>
      <c r="AO361" s="264">
        <f t="shared" ref="AO361" si="80">AO337/(AO$288+AO$260+AO$261+AO$262+AO$263)</f>
        <v>5.6298450592658485E-2</v>
      </c>
      <c r="AP361" s="264">
        <f t="shared" si="76"/>
        <v>6.9353064791244784E-2</v>
      </c>
      <c r="AQ361" s="264">
        <f t="shared" si="76"/>
        <v>6.5099532472970595E-2</v>
      </c>
      <c r="AR361" s="264">
        <f t="shared" si="77"/>
        <v>6.8337149299516023E-2</v>
      </c>
      <c r="AS361" s="264">
        <f t="shared" si="77"/>
        <v>6.8973260856376076E-2</v>
      </c>
      <c r="AT361" s="264">
        <f t="shared" si="77"/>
        <v>7.1360705080470543E-2</v>
      </c>
      <c r="AU361" s="264">
        <f t="shared" si="77"/>
        <v>7.5057189648056549E-2</v>
      </c>
      <c r="AV361" s="264">
        <f t="shared" si="77"/>
        <v>8.1546907068173857E-2</v>
      </c>
      <c r="AW361" s="264">
        <f t="shared" si="77"/>
        <v>8.5169896909945794E-2</v>
      </c>
      <c r="AX361" s="264">
        <f t="shared" si="77"/>
        <v>0.10118325294283607</v>
      </c>
      <c r="AY361" s="264">
        <f t="shared" si="77"/>
        <v>0.11237985620404406</v>
      </c>
      <c r="AZ361" s="264">
        <f t="shared" si="77"/>
        <v>0.11168892915816583</v>
      </c>
      <c r="BA361" s="264">
        <f t="shared" ref="BA361" si="81">BA337/(BA$288+BA$260+BA$261+BA$262+BA$263)</f>
        <v>0.11903753568283501</v>
      </c>
      <c r="BB361" s="57"/>
      <c r="BC361" s="57"/>
      <c r="BD361" s="122"/>
      <c r="BE361" s="122"/>
      <c r="BF361" s="57"/>
      <c r="BG361" s="57"/>
      <c r="BH361" s="57"/>
      <c r="BI361" s="57"/>
    </row>
    <row r="362" spans="1:61">
      <c r="A362" s="57"/>
      <c r="B362" s="57" t="s">
        <v>100</v>
      </c>
      <c r="C362" s="57"/>
      <c r="D362" s="57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96"/>
      <c r="Z362" s="296"/>
      <c r="AA362" s="296"/>
      <c r="AB362" s="296"/>
      <c r="AC362" s="296"/>
      <c r="AD362" s="296"/>
      <c r="AE362" s="296"/>
      <c r="AF362" s="296"/>
      <c r="AG362" s="296"/>
      <c r="AH362" s="296"/>
      <c r="AI362" s="296"/>
      <c r="AJ362" s="296"/>
      <c r="AK362" s="296"/>
      <c r="AL362" s="296"/>
      <c r="AM362" s="296"/>
      <c r="AN362" s="296"/>
      <c r="AO362" s="264">
        <f t="shared" ref="AO362" si="82">AO338/(AO$288+AO$260+AO$261+AO$262+AO$263)</f>
        <v>0.11778187184705757</v>
      </c>
      <c r="AP362" s="264">
        <f t="shared" si="76"/>
        <v>0.11613301830755922</v>
      </c>
      <c r="AQ362" s="264">
        <f t="shared" si="76"/>
        <v>0.11509564794381665</v>
      </c>
      <c r="AR362" s="264">
        <f t="shared" si="77"/>
        <v>0.11605225106612176</v>
      </c>
      <c r="AS362" s="264">
        <f t="shared" si="77"/>
        <v>0.11349068372123187</v>
      </c>
      <c r="AT362" s="264">
        <f t="shared" si="77"/>
        <v>0.11427227930425353</v>
      </c>
      <c r="AU362" s="264">
        <f t="shared" si="77"/>
        <v>0.12631419474599534</v>
      </c>
      <c r="AV362" s="264">
        <f t="shared" si="77"/>
        <v>0.126681325233713</v>
      </c>
      <c r="AW362" s="264">
        <f t="shared" si="77"/>
        <v>0.1239877689102605</v>
      </c>
      <c r="AX362" s="264">
        <f t="shared" si="77"/>
        <v>0.1299292763797725</v>
      </c>
      <c r="AY362" s="264">
        <f t="shared" si="77"/>
        <v>0.13322927913983132</v>
      </c>
      <c r="AZ362" s="264">
        <f t="shared" si="77"/>
        <v>0.13940304279500071</v>
      </c>
      <c r="BA362" s="264">
        <f t="shared" ref="BA362" si="83">BA338/(BA$288+BA$260+BA$261+BA$262+BA$263)</f>
        <v>0.13859008622982405</v>
      </c>
      <c r="BB362" s="57"/>
      <c r="BC362" s="57"/>
      <c r="BD362" s="122"/>
      <c r="BE362" s="122"/>
      <c r="BF362" s="57"/>
      <c r="BG362" s="57"/>
      <c r="BH362" s="57"/>
      <c r="BI362" s="57"/>
    </row>
    <row r="363" spans="1:61">
      <c r="A363" s="57"/>
      <c r="B363" s="57"/>
      <c r="C363" s="57" t="s">
        <v>212</v>
      </c>
      <c r="D363" s="57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96"/>
      <c r="Z363" s="296"/>
      <c r="AA363" s="296"/>
      <c r="AB363" s="296"/>
      <c r="AC363" s="296"/>
      <c r="AD363" s="296"/>
      <c r="AE363" s="296"/>
      <c r="AF363" s="296"/>
      <c r="AG363" s="296"/>
      <c r="AH363" s="296"/>
      <c r="AI363" s="296"/>
      <c r="AJ363" s="296"/>
      <c r="AK363" s="296"/>
      <c r="AL363" s="296"/>
      <c r="AM363" s="296"/>
      <c r="AN363" s="296"/>
      <c r="AO363" s="264">
        <f t="shared" ref="AO363" si="84">AO339/(AO$288+AO$260+AO$261+AO$262+AO$263)</f>
        <v>0.11818849746376564</v>
      </c>
      <c r="AP363" s="264">
        <f t="shared" si="76"/>
        <v>0.11591420382247571</v>
      </c>
      <c r="AQ363" s="264">
        <f t="shared" si="76"/>
        <v>0.11483500232636372</v>
      </c>
      <c r="AR363" s="264">
        <f t="shared" si="77"/>
        <v>0.11586267541057028</v>
      </c>
      <c r="AS363" s="264">
        <f t="shared" si="77"/>
        <v>0.11334076779396977</v>
      </c>
      <c r="AT363" s="264">
        <f t="shared" si="77"/>
        <v>0.11420228765195137</v>
      </c>
      <c r="AU363" s="264">
        <f t="shared" si="77"/>
        <v>0.12617524720966716</v>
      </c>
      <c r="AV363" s="264">
        <f t="shared" si="77"/>
        <v>0.12654836467486869</v>
      </c>
      <c r="AW363" s="264">
        <f t="shared" si="77"/>
        <v>0.12393412132669029</v>
      </c>
      <c r="AX363" s="264">
        <f t="shared" si="77"/>
        <v>0.1299077482691588</v>
      </c>
      <c r="AY363" s="264">
        <f t="shared" si="77"/>
        <v>0.1331872820482484</v>
      </c>
      <c r="AZ363" s="264">
        <f t="shared" si="77"/>
        <v>0.13938283850503685</v>
      </c>
      <c r="BA363" s="264">
        <f t="shared" ref="BA363" si="85">BA339/(BA$288+BA$260+BA$261+BA$262+BA$263)</f>
        <v>0.13857003883001673</v>
      </c>
      <c r="BB363" s="57"/>
      <c r="BC363" s="57"/>
      <c r="BD363" s="122"/>
      <c r="BE363" s="122"/>
      <c r="BF363" s="57"/>
      <c r="BG363" s="57"/>
      <c r="BH363" s="57"/>
      <c r="BI363" s="57"/>
    </row>
    <row r="364" spans="1:61">
      <c r="A364" s="57"/>
      <c r="B364" s="57"/>
      <c r="C364" s="57" t="s">
        <v>213</v>
      </c>
      <c r="D364" s="57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96"/>
      <c r="Z364" s="296"/>
      <c r="AA364" s="296"/>
      <c r="AB364" s="296"/>
      <c r="AC364" s="296"/>
      <c r="AD364" s="296"/>
      <c r="AE364" s="296"/>
      <c r="AF364" s="296"/>
      <c r="AG364" s="296"/>
      <c r="AH364" s="296"/>
      <c r="AI364" s="296"/>
      <c r="AJ364" s="296"/>
      <c r="AK364" s="296"/>
      <c r="AL364" s="296"/>
      <c r="AM364" s="296"/>
      <c r="AN364" s="296"/>
      <c r="AO364" s="264">
        <f t="shared" ref="AO364" si="86">AO340/(AO$288+AO$260+AO$261+AO$262+AO$263)</f>
        <v>1.1283131553644397E-4</v>
      </c>
      <c r="AP364" s="264">
        <f t="shared" si="76"/>
        <v>2.1881448508350896E-4</v>
      </c>
      <c r="AQ364" s="264">
        <f t="shared" si="76"/>
        <v>2.6064561745292342E-4</v>
      </c>
      <c r="AR364" s="264">
        <f t="shared" si="77"/>
        <v>1.8957565555145859E-4</v>
      </c>
      <c r="AS364" s="264">
        <f t="shared" si="77"/>
        <v>1.499159272621044E-4</v>
      </c>
      <c r="AT364" s="264">
        <f t="shared" si="77"/>
        <v>6.9991652302169976E-5</v>
      </c>
      <c r="AU364" s="264">
        <f t="shared" si="77"/>
        <v>1.4005911661880619E-4</v>
      </c>
      <c r="AV364" s="264">
        <f t="shared" si="77"/>
        <v>1.3296055884432856E-4</v>
      </c>
      <c r="AW364" s="264">
        <f t="shared" si="77"/>
        <v>5.3647583570210794E-5</v>
      </c>
      <c r="AX364" s="264">
        <f t="shared" si="77"/>
        <v>2.1528110613698449E-5</v>
      </c>
      <c r="AY364" s="264">
        <f t="shared" si="77"/>
        <v>4.199709158290593E-5</v>
      </c>
      <c r="AZ364" s="264">
        <f t="shared" si="77"/>
        <v>2.0204289963868558E-5</v>
      </c>
      <c r="BA364" s="264">
        <f t="shared" ref="BA364" si="87">BA340/(BA$288+BA$260+BA$261+BA$262+BA$263)</f>
        <v>2.0047399807327466E-5</v>
      </c>
      <c r="BB364" s="57"/>
      <c r="BC364" s="57"/>
      <c r="BD364" s="122"/>
      <c r="BE364" s="122"/>
      <c r="BF364" s="57"/>
      <c r="BG364" s="57"/>
      <c r="BH364" s="57"/>
      <c r="BI364" s="57"/>
    </row>
    <row r="365" spans="1:61">
      <c r="A365" s="57"/>
      <c r="B365" s="57" t="s">
        <v>198</v>
      </c>
      <c r="C365" s="57"/>
      <c r="D365" s="57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96"/>
      <c r="Z365" s="296"/>
      <c r="AA365" s="296"/>
      <c r="AB365" s="296"/>
      <c r="AC365" s="296"/>
      <c r="AD365" s="296"/>
      <c r="AE365" s="296"/>
      <c r="AF365" s="296"/>
      <c r="AG365" s="296"/>
      <c r="AH365" s="296"/>
      <c r="AI365" s="296"/>
      <c r="AJ365" s="296"/>
      <c r="AK365" s="296"/>
      <c r="AL365" s="296"/>
      <c r="AM365" s="296"/>
      <c r="AN365" s="296"/>
      <c r="AO365" s="264">
        <f t="shared" ref="AO365" si="88">AO341/(AO$288+AO$260+AO$261+AO$262+AO$263)</f>
        <v>0.55483961884847599</v>
      </c>
      <c r="AP365" s="264">
        <f t="shared" si="76"/>
        <v>0.57470349742274951</v>
      </c>
      <c r="AQ365" s="264">
        <f t="shared" si="76"/>
        <v>0.53367122448195714</v>
      </c>
      <c r="AR365" s="264">
        <f t="shared" si="77"/>
        <v>0.52817109685539931</v>
      </c>
      <c r="AS365" s="264">
        <f t="shared" si="77"/>
        <v>0.52552122529953227</v>
      </c>
      <c r="AT365" s="264">
        <f t="shared" si="77"/>
        <v>0.51054694796024747</v>
      </c>
      <c r="AU365" s="264">
        <f t="shared" si="77"/>
        <v>0.53297546932193551</v>
      </c>
      <c r="AV365" s="264">
        <f t="shared" si="77"/>
        <v>0.54707153306405554</v>
      </c>
      <c r="AW365" s="264">
        <f t="shared" si="77"/>
        <v>0.52731384451634533</v>
      </c>
      <c r="AX365" s="264">
        <f t="shared" si="77"/>
        <v>0.55364460526320758</v>
      </c>
      <c r="AY365" s="264">
        <f t="shared" si="77"/>
        <v>0.5482942615809232</v>
      </c>
      <c r="AZ365" s="264">
        <f>AZ341/(AZ$288+AZ$260+AZ$261+AZ$262+AZ$263)</f>
        <v>0.54744565214770635</v>
      </c>
      <c r="BA365" s="264">
        <f>BA341/(BA$288+BA$260+BA$261+BA$262+BA$263)</f>
        <v>0.52514991223352381</v>
      </c>
      <c r="BB365" s="57"/>
      <c r="BC365" s="57"/>
      <c r="BD365" s="122"/>
      <c r="BE365" s="122"/>
      <c r="BF365" s="57"/>
      <c r="BG365" s="57"/>
      <c r="BH365" s="57"/>
      <c r="BI365" s="57"/>
    </row>
    <row r="366" spans="1:61">
      <c r="A366" s="57"/>
      <c r="B366" s="57" t="s">
        <v>93</v>
      </c>
      <c r="C366" s="57"/>
      <c r="D366" s="57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96"/>
      <c r="Z366" s="296"/>
      <c r="AA366" s="296"/>
      <c r="AB366" s="296"/>
      <c r="AC366" s="296"/>
      <c r="AD366" s="296"/>
      <c r="AE366" s="296"/>
      <c r="AF366" s="296"/>
      <c r="AG366" s="296"/>
      <c r="AH366" s="296"/>
      <c r="AI366" s="296"/>
      <c r="AJ366" s="296"/>
      <c r="AK366" s="296"/>
      <c r="AL366" s="296"/>
      <c r="AM366" s="296"/>
      <c r="AN366" s="296"/>
      <c r="AO366" s="264">
        <f t="shared" ref="AO366" si="89">AO342/(AO$288+AO$260+AO$261+AO$262+AO$263)</f>
        <v>0.14151983029191456</v>
      </c>
      <c r="AP366" s="264">
        <f t="shared" si="76"/>
        <v>0.14290637110568996</v>
      </c>
      <c r="AQ366" s="264">
        <f t="shared" si="76"/>
        <v>0.14926412118260354</v>
      </c>
      <c r="AR366" s="264">
        <f t="shared" si="77"/>
        <v>0.15093779138569766</v>
      </c>
      <c r="AS366" s="264">
        <f t="shared" si="77"/>
        <v>0.14539681552514699</v>
      </c>
      <c r="AT366" s="264">
        <f t="shared" si="77"/>
        <v>0.14346571272222963</v>
      </c>
      <c r="AU366" s="264">
        <f t="shared" si="77"/>
        <v>0.15854015789905396</v>
      </c>
      <c r="AV366" s="264">
        <f t="shared" si="77"/>
        <v>0.16964218070053164</v>
      </c>
      <c r="AW366" s="264">
        <f t="shared" si="77"/>
        <v>0.16507501293181762</v>
      </c>
      <c r="AX366" s="264">
        <f t="shared" si="77"/>
        <v>0.17144283852292988</v>
      </c>
      <c r="AY366" s="264">
        <f t="shared" si="77"/>
        <v>0.17370850292740111</v>
      </c>
      <c r="AZ366" s="264">
        <f t="shared" si="77"/>
        <v>0.18945750758143076</v>
      </c>
      <c r="BA366" s="264">
        <f t="shared" ref="BA366" si="90">BA342/(BA$288+BA$260+BA$261+BA$262+BA$263)</f>
        <v>0.19676929532680454</v>
      </c>
      <c r="BB366" s="57"/>
      <c r="BC366" s="57"/>
      <c r="BD366" s="122"/>
      <c r="BE366" s="122"/>
      <c r="BF366" s="57"/>
      <c r="BG366" s="57"/>
      <c r="BH366" s="57"/>
      <c r="BI366" s="57"/>
    </row>
    <row r="367" spans="1:61">
      <c r="A367" s="57"/>
      <c r="B367" s="57" t="s">
        <v>94</v>
      </c>
      <c r="C367" s="57"/>
      <c r="D367" s="57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96"/>
      <c r="Z367" s="296"/>
      <c r="AA367" s="296"/>
      <c r="AB367" s="296"/>
      <c r="AC367" s="296"/>
      <c r="AD367" s="296"/>
      <c r="AE367" s="296"/>
      <c r="AF367" s="296"/>
      <c r="AG367" s="296"/>
      <c r="AH367" s="296"/>
      <c r="AI367" s="296"/>
      <c r="AJ367" s="296"/>
      <c r="AK367" s="296"/>
      <c r="AL367" s="296"/>
      <c r="AM367" s="296"/>
      <c r="AN367" s="296"/>
      <c r="AO367" s="264">
        <f t="shared" ref="AO367" si="91">AO343/(AO$288+AO$260+AO$261+AO$262+AO$263)</f>
        <v>5.1485992660318218E-3</v>
      </c>
      <c r="AP367" s="264">
        <f t="shared" si="76"/>
        <v>6.1904712605097955E-3</v>
      </c>
      <c r="AQ367" s="264">
        <f t="shared" si="76"/>
        <v>5.4604966605143078E-3</v>
      </c>
      <c r="AR367" s="264">
        <f t="shared" si="77"/>
        <v>6.4738541966297232E-3</v>
      </c>
      <c r="AS367" s="264">
        <f t="shared" si="77"/>
        <v>6.3086885432660318E-3</v>
      </c>
      <c r="AT367" s="264">
        <f t="shared" si="77"/>
        <v>4.9974218180084103E-3</v>
      </c>
      <c r="AU367" s="264">
        <f t="shared" si="77"/>
        <v>5.2492063432514552E-3</v>
      </c>
      <c r="AV367" s="264">
        <f t="shared" si="77"/>
        <v>5.3876185238288937E-3</v>
      </c>
      <c r="AW367" s="264">
        <f t="shared" si="77"/>
        <v>6.6822702986189496E-3</v>
      </c>
      <c r="AX367" s="264">
        <f t="shared" si="77"/>
        <v>8.2257211067261748E-3</v>
      </c>
      <c r="AY367" s="264">
        <f t="shared" si="77"/>
        <v>8.1034952434975733E-3</v>
      </c>
      <c r="AZ367" s="264">
        <f t="shared" si="77"/>
        <v>8.4551819181731078E-3</v>
      </c>
      <c r="BA367" s="264">
        <f t="shared" ref="BA367" si="92">BA343/(BA$288+BA$260+BA$261+BA$262+BA$263)</f>
        <v>7.9876122199303776E-3</v>
      </c>
      <c r="BB367" s="57"/>
      <c r="BC367" s="57"/>
      <c r="BD367" s="122"/>
      <c r="BE367" s="122"/>
      <c r="BF367" s="57"/>
      <c r="BG367" s="57"/>
      <c r="BH367" s="57"/>
      <c r="BI367" s="57"/>
    </row>
    <row r="368" spans="1:61">
      <c r="A368" s="57"/>
      <c r="B368" s="57" t="s">
        <v>96</v>
      </c>
      <c r="C368" s="57"/>
      <c r="D368" s="57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96"/>
      <c r="Z368" s="296"/>
      <c r="AA368" s="296"/>
      <c r="AB368" s="296"/>
      <c r="AC368" s="296"/>
      <c r="AD368" s="296"/>
      <c r="AE368" s="296"/>
      <c r="AF368" s="296"/>
      <c r="AG368" s="296"/>
      <c r="AH368" s="296"/>
      <c r="AI368" s="296"/>
      <c r="AJ368" s="296"/>
      <c r="AK368" s="296"/>
      <c r="AL368" s="296"/>
      <c r="AM368" s="296"/>
      <c r="AN368" s="296"/>
      <c r="AO368" s="264">
        <f t="shared" ref="AO368" si="93">AO344/(AO$288+AO$260+AO$261+AO$262+AO$263)</f>
        <v>0.13230417497041</v>
      </c>
      <c r="AP368" s="264">
        <f t="shared" si="76"/>
        <v>0.13613216878680792</v>
      </c>
      <c r="AQ368" s="264">
        <f t="shared" si="76"/>
        <v>0.1320628165613103</v>
      </c>
      <c r="AR368" s="264">
        <f t="shared" si="77"/>
        <v>0.13184972364811515</v>
      </c>
      <c r="AS368" s="264">
        <f t="shared" si="77"/>
        <v>0.12858117436330188</v>
      </c>
      <c r="AT368" s="264">
        <f t="shared" si="77"/>
        <v>0.12115238289011458</v>
      </c>
      <c r="AU368" s="264">
        <f t="shared" si="77"/>
        <v>0.1234188059839887</v>
      </c>
      <c r="AV368" s="264">
        <f t="shared" si="77"/>
        <v>0.12698243484743685</v>
      </c>
      <c r="AW368" s="264">
        <f t="shared" si="77"/>
        <v>0.12571828800912652</v>
      </c>
      <c r="AX368" s="264">
        <f t="shared" si="77"/>
        <v>0.12761000014729759</v>
      </c>
      <c r="AY368" s="264">
        <f t="shared" si="77"/>
        <v>0.12818394005621447</v>
      </c>
      <c r="AZ368" s="264">
        <f t="shared" si="77"/>
        <v>0.13002169429607338</v>
      </c>
      <c r="BA368" s="264">
        <f t="shared" ref="BA368" si="94">BA344/(BA$288+BA$260+BA$261+BA$262+BA$263)</f>
        <v>0.12518291479264063</v>
      </c>
      <c r="BB368" s="57"/>
      <c r="BC368" s="57"/>
      <c r="BD368" s="122"/>
      <c r="BE368" s="122"/>
      <c r="BF368" s="57"/>
      <c r="BG368" s="57"/>
      <c r="BH368" s="57"/>
      <c r="BI368" s="57"/>
    </row>
    <row r="369" spans="1:61">
      <c r="A369" s="57"/>
      <c r="B369" s="57" t="s">
        <v>214</v>
      </c>
      <c r="C369" s="57"/>
      <c r="D369" s="57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96"/>
      <c r="Z369" s="296"/>
      <c r="AA369" s="296"/>
      <c r="AB369" s="296"/>
      <c r="AC369" s="296"/>
      <c r="AD369" s="296"/>
      <c r="AE369" s="296"/>
      <c r="AF369" s="296"/>
      <c r="AG369" s="296"/>
      <c r="AH369" s="296"/>
      <c r="AI369" s="296"/>
      <c r="AJ369" s="296"/>
      <c r="AK369" s="296"/>
      <c r="AL369" s="296"/>
      <c r="AM369" s="296"/>
      <c r="AN369" s="296"/>
      <c r="AO369" s="264">
        <f t="shared" ref="AO369" si="95">AO345/(AO$288+AO$260+AO$261+AO$262+AO$263)</f>
        <v>0</v>
      </c>
      <c r="AP369" s="264">
        <f t="shared" si="76"/>
        <v>0</v>
      </c>
      <c r="AQ369" s="264">
        <f t="shared" si="76"/>
        <v>0</v>
      </c>
      <c r="AR369" s="264">
        <f t="shared" si="77"/>
        <v>0</v>
      </c>
      <c r="AS369" s="264">
        <f t="shared" si="77"/>
        <v>0</v>
      </c>
      <c r="AT369" s="264">
        <f t="shared" si="77"/>
        <v>0</v>
      </c>
      <c r="AU369" s="264">
        <f t="shared" si="77"/>
        <v>0</v>
      </c>
      <c r="AV369" s="264">
        <f t="shared" si="77"/>
        <v>0</v>
      </c>
      <c r="AW369" s="264">
        <f t="shared" si="77"/>
        <v>0</v>
      </c>
      <c r="AX369" s="264">
        <f t="shared" si="77"/>
        <v>0</v>
      </c>
      <c r="AY369" s="264">
        <f t="shared" si="77"/>
        <v>0</v>
      </c>
      <c r="AZ369" s="264">
        <f t="shared" si="77"/>
        <v>0</v>
      </c>
      <c r="BA369" s="264">
        <f t="shared" ref="BA369" si="96">BA345/(BA$288+BA$260+BA$261+BA$262+BA$263)</f>
        <v>0</v>
      </c>
      <c r="BB369" s="57"/>
      <c r="BC369" s="57"/>
      <c r="BD369" s="122"/>
      <c r="BE369" s="122"/>
      <c r="BF369" s="57"/>
      <c r="BG369" s="57"/>
      <c r="BH369" s="57"/>
      <c r="BI369" s="57"/>
    </row>
    <row r="370" spans="1:61">
      <c r="A370" s="57"/>
      <c r="B370" s="57" t="s">
        <v>101</v>
      </c>
      <c r="C370" s="57"/>
      <c r="D370" s="57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96"/>
      <c r="Z370" s="296"/>
      <c r="AA370" s="296"/>
      <c r="AB370" s="296"/>
      <c r="AC370" s="296"/>
      <c r="AD370" s="296"/>
      <c r="AE370" s="296"/>
      <c r="AF370" s="296"/>
      <c r="AG370" s="296"/>
      <c r="AH370" s="296"/>
      <c r="AI370" s="296"/>
      <c r="AJ370" s="296"/>
      <c r="AK370" s="296"/>
      <c r="AL370" s="296"/>
      <c r="AM370" s="296"/>
      <c r="AN370" s="296"/>
      <c r="AO370" s="264">
        <f t="shared" ref="AO370" si="97">AO346/(AO$288+AO$260+AO$261+AO$262+AO$263)</f>
        <v>9.8385142967110706E-2</v>
      </c>
      <c r="AP370" s="264">
        <f t="shared" si="76"/>
        <v>0.10132658760963341</v>
      </c>
      <c r="AQ370" s="264">
        <f t="shared" si="76"/>
        <v>0.1040423484305583</v>
      </c>
      <c r="AR370" s="264">
        <f t="shared" si="77"/>
        <v>0.11098708684765801</v>
      </c>
      <c r="AS370" s="264">
        <f t="shared" si="77"/>
        <v>0.10650906142644648</v>
      </c>
      <c r="AT370" s="264">
        <f t="shared" si="77"/>
        <v>0.10098443771967465</v>
      </c>
      <c r="AU370" s="264">
        <f t="shared" si="77"/>
        <v>0.10275443574957079</v>
      </c>
      <c r="AV370" s="264">
        <f t="shared" si="77"/>
        <v>0.11567256882444729</v>
      </c>
      <c r="AW370" s="264">
        <f t="shared" si="77"/>
        <v>0.10965002106285232</v>
      </c>
      <c r="AX370" s="264">
        <f t="shared" si="77"/>
        <v>0.10615922077304046</v>
      </c>
      <c r="AY370" s="264">
        <f t="shared" si="77"/>
        <v>0.11190281474841159</v>
      </c>
      <c r="AZ370" s="264">
        <f t="shared" si="77"/>
        <v>0.1145297776997681</v>
      </c>
      <c r="BA370" s="264">
        <f t="shared" ref="BA370" si="98">BA346/(BA$288+BA$260+BA$261+BA$262+BA$263)</f>
        <v>0.11217130124882535</v>
      </c>
      <c r="BB370" s="57"/>
      <c r="BC370" s="57"/>
      <c r="BD370" s="122"/>
      <c r="BE370" s="122"/>
      <c r="BF370" s="57"/>
      <c r="BG370" s="57"/>
      <c r="BH370" s="57"/>
      <c r="BI370" s="57"/>
    </row>
    <row r="371" spans="1:61">
      <c r="A371" s="57" t="s">
        <v>226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123"/>
      <c r="Y371" s="123"/>
      <c r="Z371" s="123"/>
      <c r="AA371" s="123"/>
      <c r="AB371" s="123"/>
      <c r="AC371" s="123">
        <v>19523113</v>
      </c>
      <c r="AD371" s="123">
        <v>21263100</v>
      </c>
      <c r="AE371" s="123">
        <v>21877336</v>
      </c>
      <c r="AF371" s="123">
        <v>21526622</v>
      </c>
      <c r="AG371" s="123">
        <v>22790724</v>
      </c>
      <c r="AH371" s="123">
        <v>23540995</v>
      </c>
      <c r="AI371" s="123">
        <v>23688411</v>
      </c>
      <c r="AJ371" s="123">
        <v>23513799</v>
      </c>
      <c r="AK371" s="123">
        <v>22153050</v>
      </c>
      <c r="AL371" s="123">
        <v>22513431</v>
      </c>
      <c r="AM371" s="123">
        <v>23817879</v>
      </c>
      <c r="AN371" s="123">
        <v>23868800</v>
      </c>
      <c r="AO371" s="123">
        <v>23521451</v>
      </c>
      <c r="AP371" s="123">
        <v>23076370</v>
      </c>
      <c r="AQ371" s="123">
        <v>23122949</v>
      </c>
      <c r="AR371" s="123">
        <v>23581778</v>
      </c>
      <c r="AS371" s="123">
        <v>24428671</v>
      </c>
      <c r="AT371" s="123">
        <v>26023709</v>
      </c>
      <c r="AU371" s="123">
        <v>25869354</v>
      </c>
      <c r="AV371" s="23">
        <v>25203879</v>
      </c>
      <c r="AW371" s="23">
        <v>25949377</v>
      </c>
      <c r="AX371" s="23">
        <v>27106473</v>
      </c>
      <c r="AY371" s="23">
        <v>26409436</v>
      </c>
      <c r="AZ371" s="23">
        <v>25449881</v>
      </c>
      <c r="BA371" s="23">
        <v>26278851</v>
      </c>
      <c r="BB371" s="57"/>
      <c r="BC371" s="57"/>
      <c r="BD371" s="122"/>
      <c r="BE371" s="122"/>
      <c r="BF371" s="57"/>
      <c r="BG371" s="57"/>
      <c r="BH371" s="57"/>
      <c r="BI371" s="57"/>
    </row>
    <row r="372" spans="1:61">
      <c r="A372" s="57"/>
      <c r="B372" s="270" t="s">
        <v>227</v>
      </c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123">
        <v>8400911</v>
      </c>
      <c r="U372" s="123">
        <v>8974036</v>
      </c>
      <c r="V372" s="123">
        <v>9052385</v>
      </c>
      <c r="W372" s="123">
        <v>9323426</v>
      </c>
      <c r="X372" s="123">
        <v>9830953</v>
      </c>
      <c r="Y372" s="123">
        <v>10245280</v>
      </c>
      <c r="Z372" s="123">
        <v>11727247</v>
      </c>
      <c r="AA372" s="123">
        <v>11945575</v>
      </c>
      <c r="AB372" s="123">
        <v>12580143</v>
      </c>
      <c r="AC372" s="123">
        <v>13774552</v>
      </c>
      <c r="AD372" s="123">
        <v>14730421</v>
      </c>
      <c r="AE372" s="123">
        <v>16239598</v>
      </c>
      <c r="AF372" s="123">
        <v>16716026</v>
      </c>
      <c r="AG372" s="123">
        <v>16985506</v>
      </c>
      <c r="AH372" s="123">
        <v>18383605</v>
      </c>
      <c r="AI372" s="123">
        <v>19223874</v>
      </c>
      <c r="AJ372" s="123">
        <v>19794333</v>
      </c>
      <c r="AK372" s="123">
        <v>19806217</v>
      </c>
      <c r="AL372" s="123">
        <v>20620222</v>
      </c>
      <c r="AM372" s="123">
        <v>20576477</v>
      </c>
      <c r="AN372" s="123">
        <v>20523517</v>
      </c>
      <c r="AO372" s="123">
        <v>19811958</v>
      </c>
      <c r="AP372" s="123">
        <v>19869685</v>
      </c>
      <c r="AQ372" s="123">
        <v>19111050</v>
      </c>
      <c r="AR372" s="123">
        <v>19236816</v>
      </c>
      <c r="AS372" s="123">
        <v>19187657</v>
      </c>
      <c r="AT372" s="123">
        <v>19752634</v>
      </c>
      <c r="AU372" s="123">
        <v>19927072</v>
      </c>
      <c r="AV372" s="23">
        <v>20425524</v>
      </c>
      <c r="AW372" s="23">
        <v>20048243</v>
      </c>
      <c r="AX372" s="23">
        <v>20484360</v>
      </c>
      <c r="AY372" s="23">
        <v>20467870</v>
      </c>
      <c r="AZ372" s="23">
        <v>20528918</v>
      </c>
      <c r="BA372" s="23">
        <v>20457450</v>
      </c>
      <c r="BB372" s="57"/>
      <c r="BC372" s="122"/>
      <c r="BD372" s="122"/>
      <c r="BE372" s="122"/>
      <c r="BF372" s="57"/>
      <c r="BG372" s="57"/>
      <c r="BH372" s="57"/>
      <c r="BI372" s="57"/>
    </row>
    <row r="373" spans="1:61">
      <c r="A373" s="255" t="s">
        <v>228</v>
      </c>
      <c r="B373" s="253" t="s">
        <v>229</v>
      </c>
      <c r="C373" s="255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123">
        <v>983</v>
      </c>
      <c r="U373" s="123">
        <v>978</v>
      </c>
      <c r="V373" s="123">
        <v>954</v>
      </c>
      <c r="W373" s="123">
        <v>952</v>
      </c>
      <c r="X373" s="123">
        <v>922</v>
      </c>
      <c r="Y373" s="123">
        <v>924</v>
      </c>
      <c r="Z373" s="123">
        <v>925</v>
      </c>
      <c r="AA373" s="123">
        <v>936</v>
      </c>
      <c r="AB373" s="123">
        <v>937</v>
      </c>
      <c r="AC373" s="123">
        <v>937</v>
      </c>
      <c r="AD373" s="123">
        <v>933</v>
      </c>
      <c r="AE373" s="123">
        <v>945</v>
      </c>
      <c r="AF373" s="123">
        <v>940</v>
      </c>
      <c r="AG373" s="123">
        <v>934</v>
      </c>
      <c r="AH373" s="123">
        <v>922</v>
      </c>
      <c r="AI373" s="123">
        <v>899</v>
      </c>
      <c r="AJ373" s="123">
        <v>869</v>
      </c>
      <c r="AK373" s="123">
        <v>831</v>
      </c>
      <c r="AL373" s="123">
        <v>811</v>
      </c>
      <c r="AM373" s="123">
        <v>786</v>
      </c>
      <c r="AN373" s="123">
        <v>748</v>
      </c>
      <c r="AO373" s="123">
        <v>734</v>
      </c>
      <c r="AP373" s="123">
        <v>719</v>
      </c>
      <c r="AQ373" s="123">
        <v>713</v>
      </c>
      <c r="AR373" s="123">
        <v>703</v>
      </c>
      <c r="AS373" s="123">
        <v>697</v>
      </c>
      <c r="AT373" s="57">
        <v>702</v>
      </c>
      <c r="AU373" s="123">
        <v>683</v>
      </c>
      <c r="AV373" s="23">
        <v>675</v>
      </c>
      <c r="AW373" s="23">
        <v>660</v>
      </c>
      <c r="AX373" s="23">
        <v>643</v>
      </c>
      <c r="AY373" s="23">
        <v>653</v>
      </c>
      <c r="AZ373" s="23">
        <v>635</v>
      </c>
      <c r="BA373" s="57">
        <v>620</v>
      </c>
      <c r="BB373" s="57"/>
      <c r="BC373" s="57"/>
      <c r="BD373" s="122"/>
      <c r="BE373" s="122"/>
      <c r="BF373" s="57"/>
      <c r="BG373" s="57"/>
      <c r="BH373" s="57"/>
      <c r="BI373" s="57"/>
    </row>
    <row r="374" spans="1:61">
      <c r="A374" s="255" t="s">
        <v>230</v>
      </c>
      <c r="B374" s="255"/>
      <c r="C374" s="255" t="s">
        <v>231</v>
      </c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123">
        <v>376</v>
      </c>
      <c r="U374" s="123">
        <v>369</v>
      </c>
      <c r="V374" s="123">
        <v>350</v>
      </c>
      <c r="W374" s="123">
        <v>343</v>
      </c>
      <c r="X374" s="123">
        <v>311</v>
      </c>
      <c r="Y374" s="123">
        <v>313</v>
      </c>
      <c r="Z374" s="123">
        <v>318</v>
      </c>
      <c r="AA374" s="123">
        <v>319</v>
      </c>
      <c r="AB374" s="123">
        <v>318</v>
      </c>
      <c r="AC374" s="123">
        <v>317</v>
      </c>
      <c r="AD374" s="123">
        <v>309</v>
      </c>
      <c r="AE374" s="123">
        <v>305</v>
      </c>
      <c r="AF374" s="123">
        <v>296</v>
      </c>
      <c r="AG374" s="123">
        <v>289</v>
      </c>
      <c r="AH374" s="123">
        <v>267</v>
      </c>
      <c r="AI374" s="123">
        <v>259</v>
      </c>
      <c r="AJ374" s="123">
        <v>238</v>
      </c>
      <c r="AK374" s="123">
        <v>215</v>
      </c>
      <c r="AL374" s="123">
        <v>190</v>
      </c>
      <c r="AM374" s="123">
        <v>172</v>
      </c>
      <c r="AN374" s="123">
        <v>154</v>
      </c>
      <c r="AO374" s="123">
        <v>138</v>
      </c>
      <c r="AP374" s="123">
        <v>124</v>
      </c>
      <c r="AQ374" s="123">
        <v>120</v>
      </c>
      <c r="AR374" s="123">
        <v>115</v>
      </c>
      <c r="AS374" s="123">
        <v>111</v>
      </c>
      <c r="AT374" s="57">
        <v>107</v>
      </c>
      <c r="AU374" s="123">
        <v>94</v>
      </c>
      <c r="AV374" s="23">
        <v>88</v>
      </c>
      <c r="AW374" s="23">
        <v>78</v>
      </c>
      <c r="AX374" s="23">
        <v>72</v>
      </c>
      <c r="AY374" s="23">
        <v>70</v>
      </c>
      <c r="AZ374" s="23">
        <v>67</v>
      </c>
      <c r="BA374" s="57">
        <v>57</v>
      </c>
      <c r="BB374" s="57"/>
      <c r="BC374" s="57"/>
      <c r="BD374" s="122"/>
      <c r="BE374" s="122"/>
      <c r="BF374" s="57"/>
      <c r="BG374" s="57"/>
      <c r="BH374" s="57"/>
      <c r="BI374" s="57"/>
    </row>
    <row r="375" spans="1:61">
      <c r="A375" s="255"/>
      <c r="B375" s="255" t="s">
        <v>232</v>
      </c>
      <c r="C375" s="255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>
        <v>0</v>
      </c>
      <c r="U375" s="57">
        <v>0</v>
      </c>
      <c r="V375" s="57">
        <v>0</v>
      </c>
      <c r="W375" s="57">
        <v>0</v>
      </c>
      <c r="X375" s="57">
        <v>0</v>
      </c>
      <c r="Y375" s="57">
        <v>0</v>
      </c>
      <c r="Z375" s="57">
        <v>0</v>
      </c>
      <c r="AA375" s="57">
        <v>0</v>
      </c>
      <c r="AB375" s="57">
        <v>0</v>
      </c>
      <c r="AC375" s="57">
        <v>0</v>
      </c>
      <c r="AD375" s="57">
        <v>0</v>
      </c>
      <c r="AE375" s="57">
        <v>0</v>
      </c>
      <c r="AF375" s="57">
        <v>0</v>
      </c>
      <c r="AG375" s="57">
        <v>0</v>
      </c>
      <c r="AH375" s="57">
        <v>0</v>
      </c>
      <c r="AI375" s="57">
        <v>0</v>
      </c>
      <c r="AJ375" s="57">
        <v>0</v>
      </c>
      <c r="AK375" s="57">
        <v>0</v>
      </c>
      <c r="AL375" s="57">
        <v>0</v>
      </c>
      <c r="AM375" s="57">
        <v>0</v>
      </c>
      <c r="AN375" s="57">
        <v>0</v>
      </c>
      <c r="AO375" s="57">
        <v>0</v>
      </c>
      <c r="AP375" s="57">
        <v>0</v>
      </c>
      <c r="AQ375" s="57">
        <v>0</v>
      </c>
      <c r="AR375" s="57">
        <v>0</v>
      </c>
      <c r="AS375" s="57">
        <v>0</v>
      </c>
      <c r="AT375" s="57">
        <v>0</v>
      </c>
      <c r="AU375" s="123">
        <v>0</v>
      </c>
      <c r="AV375" s="23">
        <v>0</v>
      </c>
      <c r="AW375" s="23">
        <v>0</v>
      </c>
      <c r="AX375" s="23">
        <v>0</v>
      </c>
      <c r="AY375" s="23">
        <v>0</v>
      </c>
      <c r="AZ375" s="23">
        <v>1</v>
      </c>
      <c r="BA375" s="57">
        <v>2</v>
      </c>
      <c r="BB375" s="57"/>
      <c r="BC375" s="57"/>
      <c r="BD375" s="122"/>
      <c r="BE375" s="122"/>
      <c r="BF375" s="57"/>
      <c r="BG375" s="57"/>
      <c r="BH375" s="57"/>
      <c r="BI375" s="57"/>
    </row>
    <row r="376" spans="1:61">
      <c r="A376" s="255"/>
      <c r="B376" s="255" t="s">
        <v>233</v>
      </c>
      <c r="C376" s="255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>
        <v>0</v>
      </c>
      <c r="U376" s="57">
        <v>0</v>
      </c>
      <c r="V376" s="57">
        <v>0</v>
      </c>
      <c r="W376" s="57">
        <v>0</v>
      </c>
      <c r="X376" s="57">
        <v>0</v>
      </c>
      <c r="Y376" s="57">
        <v>0</v>
      </c>
      <c r="Z376" s="57">
        <v>0</v>
      </c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  <c r="AH376" s="57">
        <v>0</v>
      </c>
      <c r="AI376" s="57">
        <v>0</v>
      </c>
      <c r="AJ376" s="57">
        <v>0</v>
      </c>
      <c r="AK376" s="57">
        <v>0</v>
      </c>
      <c r="AL376" s="57">
        <v>0</v>
      </c>
      <c r="AM376" s="57">
        <v>0</v>
      </c>
      <c r="AN376" s="57">
        <v>0</v>
      </c>
      <c r="AO376" s="57">
        <v>0</v>
      </c>
      <c r="AP376" s="57">
        <v>0</v>
      </c>
      <c r="AQ376" s="57">
        <v>0</v>
      </c>
      <c r="AR376" s="57">
        <v>0</v>
      </c>
      <c r="AS376" s="57">
        <v>0</v>
      </c>
      <c r="AT376" s="57">
        <v>0</v>
      </c>
      <c r="AU376" s="123">
        <v>0</v>
      </c>
      <c r="AV376" s="23">
        <v>0</v>
      </c>
      <c r="AW376" s="23">
        <v>0</v>
      </c>
      <c r="AX376" s="23">
        <v>0</v>
      </c>
      <c r="AY376" s="23">
        <v>0</v>
      </c>
      <c r="AZ376" s="23">
        <v>0</v>
      </c>
      <c r="BA376" s="57">
        <v>0</v>
      </c>
      <c r="BB376" s="57"/>
      <c r="BC376" s="57"/>
      <c r="BD376" s="122"/>
      <c r="BE376" s="122"/>
      <c r="BF376" s="57"/>
      <c r="BG376" s="57"/>
      <c r="BH376" s="57"/>
      <c r="BI376" s="57"/>
    </row>
    <row r="377" spans="1:61">
      <c r="A377" s="255"/>
      <c r="B377" s="255" t="s">
        <v>234</v>
      </c>
      <c r="C377" s="255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>
        <v>0</v>
      </c>
      <c r="U377" s="57">
        <v>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0</v>
      </c>
      <c r="AB377" s="57">
        <v>0</v>
      </c>
      <c r="AC377" s="57">
        <v>0</v>
      </c>
      <c r="AD377" s="57">
        <v>0</v>
      </c>
      <c r="AE377" s="57">
        <v>0</v>
      </c>
      <c r="AF377" s="57">
        <v>0</v>
      </c>
      <c r="AG377" s="57">
        <v>0</v>
      </c>
      <c r="AH377" s="57">
        <v>0</v>
      </c>
      <c r="AI377" s="57">
        <v>0</v>
      </c>
      <c r="AJ377" s="57">
        <v>0</v>
      </c>
      <c r="AK377" s="57">
        <v>0</v>
      </c>
      <c r="AL377" s="57">
        <v>0</v>
      </c>
      <c r="AM377" s="57">
        <v>0</v>
      </c>
      <c r="AN377" s="57">
        <v>0</v>
      </c>
      <c r="AO377" s="57">
        <v>0</v>
      </c>
      <c r="AP377" s="57">
        <v>0</v>
      </c>
      <c r="AQ377" s="57">
        <v>0</v>
      </c>
      <c r="AR377" s="57">
        <v>0</v>
      </c>
      <c r="AS377" s="57">
        <v>0</v>
      </c>
      <c r="AT377" s="57">
        <v>0</v>
      </c>
      <c r="AU377" s="123">
        <v>0</v>
      </c>
      <c r="AV377" s="23">
        <v>0</v>
      </c>
      <c r="AW377" s="23">
        <v>0</v>
      </c>
      <c r="AX377" s="23">
        <v>0</v>
      </c>
      <c r="AY377" s="23">
        <v>0</v>
      </c>
      <c r="AZ377" s="23">
        <v>0</v>
      </c>
      <c r="BA377" s="57">
        <v>0</v>
      </c>
      <c r="BB377" s="57"/>
      <c r="BC377" s="57"/>
      <c r="BD377" s="122"/>
      <c r="BE377" s="122"/>
      <c r="BF377" s="57"/>
      <c r="BG377" s="57"/>
      <c r="BH377" s="57"/>
      <c r="BI377" s="57"/>
    </row>
    <row r="378" spans="1:61">
      <c r="A378" s="255"/>
      <c r="B378" s="253" t="s">
        <v>129</v>
      </c>
      <c r="C378" s="255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123">
        <v>983</v>
      </c>
      <c r="U378" s="123">
        <v>978</v>
      </c>
      <c r="V378" s="123">
        <v>954</v>
      </c>
      <c r="W378" s="123">
        <v>952</v>
      </c>
      <c r="X378" s="123">
        <v>922</v>
      </c>
      <c r="Y378" s="123">
        <v>924</v>
      </c>
      <c r="Z378" s="123">
        <v>925</v>
      </c>
      <c r="AA378" s="123">
        <v>936</v>
      </c>
      <c r="AB378" s="123">
        <v>937</v>
      </c>
      <c r="AC378" s="123">
        <v>937</v>
      </c>
      <c r="AD378" s="123">
        <v>933</v>
      </c>
      <c r="AE378" s="123">
        <v>945</v>
      </c>
      <c r="AF378" s="123">
        <v>940</v>
      </c>
      <c r="AG378" s="123">
        <v>934</v>
      </c>
      <c r="AH378" s="123">
        <v>922</v>
      </c>
      <c r="AI378" s="123">
        <v>899</v>
      </c>
      <c r="AJ378" s="123">
        <v>869</v>
      </c>
      <c r="AK378" s="123">
        <v>831</v>
      </c>
      <c r="AL378" s="123">
        <v>811</v>
      </c>
      <c r="AM378" s="123">
        <v>786</v>
      </c>
      <c r="AN378" s="123">
        <v>748</v>
      </c>
      <c r="AO378" s="123">
        <v>734</v>
      </c>
      <c r="AP378" s="123">
        <v>719</v>
      </c>
      <c r="AQ378" s="123">
        <v>713</v>
      </c>
      <c r="AR378" s="123">
        <v>703</v>
      </c>
      <c r="AS378" s="123">
        <v>697</v>
      </c>
      <c r="AT378" s="123">
        <v>702</v>
      </c>
      <c r="AU378" s="123">
        <v>683</v>
      </c>
      <c r="AV378" s="254">
        <f>AV373+AV375+AV376+AV377</f>
        <v>675</v>
      </c>
      <c r="AW378" s="254">
        <f>AW373+AW375+AW376+AW377</f>
        <v>660</v>
      </c>
      <c r="AX378" s="254">
        <v>643</v>
      </c>
      <c r="AY378" s="254">
        <v>653</v>
      </c>
      <c r="AZ378" s="254">
        <v>636</v>
      </c>
      <c r="BA378" s="57">
        <v>622</v>
      </c>
      <c r="BB378" s="57"/>
      <c r="BC378" s="57"/>
      <c r="BD378" s="122"/>
      <c r="BE378" s="122"/>
      <c r="BF378" s="57"/>
      <c r="BG378" s="57"/>
      <c r="BH378" s="57"/>
      <c r="BI378" s="57"/>
    </row>
    <row r="379" spans="1:61">
      <c r="A379" s="255" t="s">
        <v>235</v>
      </c>
      <c r="B379" s="256" t="s">
        <v>229</v>
      </c>
      <c r="C379" s="255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123">
        <v>214991</v>
      </c>
      <c r="U379" s="123">
        <v>230361</v>
      </c>
      <c r="V379" s="123">
        <v>227844</v>
      </c>
      <c r="W379" s="123">
        <v>236975</v>
      </c>
      <c r="X379" s="123">
        <v>240572</v>
      </c>
      <c r="Y379" s="123">
        <v>258035</v>
      </c>
      <c r="Z379" s="123">
        <v>267802</v>
      </c>
      <c r="AA379" s="123">
        <v>278014</v>
      </c>
      <c r="AB379" s="23">
        <v>289121</v>
      </c>
      <c r="AC379" s="123">
        <v>302383</v>
      </c>
      <c r="AD379" s="123">
        <v>315720</v>
      </c>
      <c r="AE379" s="123">
        <v>330349</v>
      </c>
      <c r="AF379" s="123">
        <v>340205</v>
      </c>
      <c r="AG379" s="123">
        <v>348217</v>
      </c>
      <c r="AH379" s="123">
        <v>351811</v>
      </c>
      <c r="AI379" s="123">
        <v>351489</v>
      </c>
      <c r="AJ379" s="123">
        <v>342424</v>
      </c>
      <c r="AK379" s="123">
        <v>337155</v>
      </c>
      <c r="AL379" s="123">
        <v>336555</v>
      </c>
      <c r="AM379" s="123">
        <v>322716</v>
      </c>
      <c r="AN379" s="123">
        <v>294526</v>
      </c>
      <c r="AO379" s="123">
        <v>289204</v>
      </c>
      <c r="AP379" s="123">
        <v>273338</v>
      </c>
      <c r="AQ379" s="123">
        <v>266947</v>
      </c>
      <c r="AR379" s="123">
        <v>260129</v>
      </c>
      <c r="AS379" s="123">
        <v>251638</v>
      </c>
      <c r="AT379" s="123">
        <v>245250</v>
      </c>
      <c r="AU379" s="123">
        <v>233734</v>
      </c>
      <c r="AV379" s="254">
        <v>221710</v>
      </c>
      <c r="AW379" s="254">
        <v>208633</v>
      </c>
      <c r="AX379" s="254">
        <v>198251</v>
      </c>
      <c r="AY379" s="254">
        <v>196402</v>
      </c>
      <c r="AZ379" s="254">
        <v>190000</v>
      </c>
      <c r="BA379" s="254">
        <v>184198</v>
      </c>
      <c r="BB379" s="57"/>
      <c r="BC379" s="57"/>
      <c r="BD379" s="122"/>
      <c r="BE379" s="122"/>
      <c r="BF379" s="57"/>
      <c r="BG379" s="57"/>
      <c r="BH379" s="57"/>
      <c r="BI379" s="57"/>
    </row>
    <row r="380" spans="1:61">
      <c r="A380" s="255" t="s">
        <v>236</v>
      </c>
      <c r="B380" s="255"/>
      <c r="C380" s="255" t="s">
        <v>231</v>
      </c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123">
        <v>87223</v>
      </c>
      <c r="U380" s="123">
        <v>92034</v>
      </c>
      <c r="V380" s="123">
        <v>87923</v>
      </c>
      <c r="W380" s="123">
        <v>90326</v>
      </c>
      <c r="X380" s="123">
        <v>84772</v>
      </c>
      <c r="Y380" s="123">
        <v>90451</v>
      </c>
      <c r="Z380" s="123">
        <v>94272</v>
      </c>
      <c r="AA380" s="123">
        <v>97248</v>
      </c>
      <c r="AB380" s="123">
        <v>101115</v>
      </c>
      <c r="AC380" s="123">
        <v>105209</v>
      </c>
      <c r="AD380" s="123">
        <v>108054</v>
      </c>
      <c r="AE380" s="123">
        <v>109521</v>
      </c>
      <c r="AF380" s="123">
        <v>109903</v>
      </c>
      <c r="AG380" s="123">
        <v>109710</v>
      </c>
      <c r="AH380" s="123">
        <v>103335</v>
      </c>
      <c r="AI380" s="123">
        <v>102645</v>
      </c>
      <c r="AJ380" s="123">
        <v>97029</v>
      </c>
      <c r="AK380" s="123">
        <v>89536</v>
      </c>
      <c r="AL380" s="123">
        <v>80260</v>
      </c>
      <c r="AM380" s="123">
        <v>71921</v>
      </c>
      <c r="AN380" s="123">
        <v>62408</v>
      </c>
      <c r="AO380" s="123">
        <v>55908</v>
      </c>
      <c r="AP380" s="123">
        <v>48697</v>
      </c>
      <c r="AQ380" s="123">
        <v>46303</v>
      </c>
      <c r="AR380" s="123">
        <v>44096</v>
      </c>
      <c r="AS380" s="123">
        <v>40954</v>
      </c>
      <c r="AT380" s="123">
        <v>38289</v>
      </c>
      <c r="AU380" s="123">
        <v>33916</v>
      </c>
      <c r="AV380" s="254">
        <v>31300</v>
      </c>
      <c r="AW380" s="254">
        <v>26594</v>
      </c>
      <c r="AX380" s="254">
        <v>24352</v>
      </c>
      <c r="AY380" s="254">
        <v>23665</v>
      </c>
      <c r="AZ380" s="254">
        <v>22930</v>
      </c>
      <c r="BA380" s="254">
        <v>19323</v>
      </c>
      <c r="BB380" s="57"/>
      <c r="BC380" s="57"/>
      <c r="BD380" s="122"/>
      <c r="BE380" s="122"/>
      <c r="BF380" s="57"/>
      <c r="BG380" s="57"/>
      <c r="BH380" s="57"/>
      <c r="BI380" s="57"/>
    </row>
    <row r="381" spans="1:61">
      <c r="A381" s="255"/>
      <c r="B381" s="255" t="s">
        <v>232</v>
      </c>
      <c r="C381" s="255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123"/>
      <c r="U381" s="123"/>
      <c r="V381" s="123"/>
      <c r="W381" s="123"/>
      <c r="X381" s="123"/>
      <c r="Y381" s="123">
        <v>0</v>
      </c>
      <c r="Z381" s="123">
        <v>0</v>
      </c>
      <c r="AA381" s="123"/>
      <c r="AB381" s="123"/>
      <c r="AC381" s="123">
        <v>0</v>
      </c>
      <c r="AD381" s="123">
        <v>0</v>
      </c>
      <c r="AE381" s="123">
        <v>0</v>
      </c>
      <c r="AF381" s="123">
        <v>0</v>
      </c>
      <c r="AG381" s="123">
        <v>0</v>
      </c>
      <c r="AH381" s="123">
        <v>0</v>
      </c>
      <c r="AI381" s="123">
        <v>0</v>
      </c>
      <c r="AJ381" s="123">
        <v>0</v>
      </c>
      <c r="AK381" s="123">
        <v>0</v>
      </c>
      <c r="AL381" s="123">
        <v>0</v>
      </c>
      <c r="AM381" s="123">
        <v>0</v>
      </c>
      <c r="AN381" s="123">
        <v>0</v>
      </c>
      <c r="AO381" s="123">
        <v>0</v>
      </c>
      <c r="AP381" s="123">
        <v>0</v>
      </c>
      <c r="AQ381" s="123">
        <v>0</v>
      </c>
      <c r="AR381" s="123">
        <v>0</v>
      </c>
      <c r="AS381" s="123">
        <v>0</v>
      </c>
      <c r="AT381" s="123">
        <v>0</v>
      </c>
      <c r="AU381" s="123">
        <v>0</v>
      </c>
      <c r="AV381" s="254">
        <v>0</v>
      </c>
      <c r="AW381" s="254">
        <v>0</v>
      </c>
      <c r="AX381" s="254">
        <v>0</v>
      </c>
      <c r="AY381" s="254">
        <v>0</v>
      </c>
      <c r="AZ381" s="254">
        <v>441</v>
      </c>
      <c r="BA381" s="254">
        <v>900</v>
      </c>
      <c r="BB381" s="57"/>
      <c r="BC381" s="57"/>
      <c r="BD381" s="122"/>
      <c r="BE381" s="122"/>
      <c r="BF381" s="57"/>
      <c r="BG381" s="57"/>
      <c r="BH381" s="57"/>
      <c r="BI381" s="57"/>
    </row>
    <row r="382" spans="1:61">
      <c r="A382" s="255"/>
      <c r="B382" s="255" t="s">
        <v>233</v>
      </c>
      <c r="C382" s="255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123"/>
      <c r="U382" s="123"/>
      <c r="V382" s="123"/>
      <c r="W382" s="123"/>
      <c r="X382" s="123"/>
      <c r="Y382" s="123">
        <v>0</v>
      </c>
      <c r="Z382" s="123">
        <v>0</v>
      </c>
      <c r="AA382" s="123"/>
      <c r="AB382" s="123"/>
      <c r="AC382" s="123">
        <v>0</v>
      </c>
      <c r="AD382" s="123">
        <v>0</v>
      </c>
      <c r="AE382" s="123">
        <v>0</v>
      </c>
      <c r="AF382" s="123">
        <v>0</v>
      </c>
      <c r="AG382" s="123">
        <v>0</v>
      </c>
      <c r="AH382" s="123">
        <v>0</v>
      </c>
      <c r="AI382" s="123">
        <v>0</v>
      </c>
      <c r="AJ382" s="123">
        <v>0</v>
      </c>
      <c r="AK382" s="123">
        <v>0</v>
      </c>
      <c r="AL382" s="123">
        <v>0</v>
      </c>
      <c r="AM382" s="123">
        <v>0</v>
      </c>
      <c r="AN382" s="123">
        <v>0</v>
      </c>
      <c r="AO382" s="123">
        <v>0</v>
      </c>
      <c r="AP382" s="123">
        <v>0</v>
      </c>
      <c r="AQ382" s="123">
        <v>0</v>
      </c>
      <c r="AR382" s="123">
        <v>0</v>
      </c>
      <c r="AS382" s="123">
        <v>0</v>
      </c>
      <c r="AT382" s="123">
        <v>0</v>
      </c>
      <c r="AU382" s="123">
        <v>0</v>
      </c>
      <c r="AV382" s="254">
        <v>0</v>
      </c>
      <c r="AW382" s="254">
        <v>0</v>
      </c>
      <c r="AX382" s="254">
        <v>0</v>
      </c>
      <c r="AY382" s="254">
        <v>0</v>
      </c>
      <c r="AZ382" s="254">
        <v>0</v>
      </c>
      <c r="BA382" s="254">
        <v>0</v>
      </c>
      <c r="BB382" s="57"/>
      <c r="BC382" s="57"/>
      <c r="BD382" s="122"/>
      <c r="BE382" s="122"/>
      <c r="BF382" s="57"/>
      <c r="BG382" s="57"/>
      <c r="BH382" s="57"/>
      <c r="BI382" s="57"/>
    </row>
    <row r="383" spans="1:61">
      <c r="A383" s="255"/>
      <c r="B383" s="255" t="s">
        <v>234</v>
      </c>
      <c r="C383" s="255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123"/>
      <c r="U383" s="123"/>
      <c r="V383" s="123"/>
      <c r="W383" s="123"/>
      <c r="X383" s="123"/>
      <c r="Y383" s="123">
        <v>0</v>
      </c>
      <c r="Z383" s="123">
        <v>0</v>
      </c>
      <c r="AA383" s="123"/>
      <c r="AB383" s="123"/>
      <c r="AC383" s="123">
        <v>0</v>
      </c>
      <c r="AD383" s="123">
        <v>0</v>
      </c>
      <c r="AE383" s="123">
        <v>0</v>
      </c>
      <c r="AF383" s="123">
        <v>0</v>
      </c>
      <c r="AG383" s="123">
        <v>0</v>
      </c>
      <c r="AH383" s="123">
        <v>0</v>
      </c>
      <c r="AI383" s="123">
        <v>0</v>
      </c>
      <c r="AJ383" s="123">
        <v>0</v>
      </c>
      <c r="AK383" s="123">
        <v>0</v>
      </c>
      <c r="AL383" s="123">
        <v>0</v>
      </c>
      <c r="AM383" s="123">
        <v>0</v>
      </c>
      <c r="AN383" s="123">
        <v>0</v>
      </c>
      <c r="AO383" s="123">
        <v>0</v>
      </c>
      <c r="AP383" s="123">
        <v>0</v>
      </c>
      <c r="AQ383" s="123">
        <v>0</v>
      </c>
      <c r="AR383" s="123">
        <v>0</v>
      </c>
      <c r="AS383" s="123">
        <v>0</v>
      </c>
      <c r="AT383" s="123">
        <v>0</v>
      </c>
      <c r="AU383" s="123">
        <v>0</v>
      </c>
      <c r="AV383" s="254">
        <v>0</v>
      </c>
      <c r="AW383" s="254">
        <v>0</v>
      </c>
      <c r="AX383" s="254">
        <v>0</v>
      </c>
      <c r="AY383" s="254">
        <v>0</v>
      </c>
      <c r="AZ383" s="254">
        <v>0</v>
      </c>
      <c r="BA383" s="254">
        <v>0</v>
      </c>
      <c r="BB383" s="57"/>
      <c r="BC383" s="57"/>
      <c r="BD383" s="122"/>
      <c r="BE383" s="122"/>
      <c r="BF383" s="57"/>
      <c r="BG383" s="57"/>
      <c r="BH383" s="57"/>
      <c r="BI383" s="57"/>
    </row>
    <row r="384" spans="1:61">
      <c r="A384" s="255"/>
      <c r="B384" s="256" t="s">
        <v>129</v>
      </c>
      <c r="C384" s="255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123">
        <v>217991</v>
      </c>
      <c r="U384" s="123">
        <v>230361</v>
      </c>
      <c r="V384" s="123">
        <v>227844</v>
      </c>
      <c r="W384" s="123">
        <v>236975</v>
      </c>
      <c r="X384" s="123">
        <v>240572</v>
      </c>
      <c r="Y384" s="123">
        <v>258035</v>
      </c>
      <c r="Z384" s="123">
        <v>267802</v>
      </c>
      <c r="AA384" s="123">
        <v>278014</v>
      </c>
      <c r="AB384" s="123">
        <v>289121</v>
      </c>
      <c r="AC384" s="254">
        <v>302383</v>
      </c>
      <c r="AD384" s="123">
        <v>315720</v>
      </c>
      <c r="AE384" s="123">
        <v>330349</v>
      </c>
      <c r="AF384" s="123">
        <v>340205</v>
      </c>
      <c r="AG384" s="123">
        <v>348217</v>
      </c>
      <c r="AH384" s="123">
        <v>351811</v>
      </c>
      <c r="AI384" s="123">
        <v>351489</v>
      </c>
      <c r="AJ384" s="123">
        <v>342424</v>
      </c>
      <c r="AK384" s="123">
        <v>337155</v>
      </c>
      <c r="AL384" s="23">
        <v>336555</v>
      </c>
      <c r="AM384" s="123">
        <v>322716</v>
      </c>
      <c r="AN384" s="123">
        <v>294526</v>
      </c>
      <c r="AO384" s="123">
        <v>289204</v>
      </c>
      <c r="AP384" s="123">
        <v>273338</v>
      </c>
      <c r="AQ384" s="123">
        <v>266947</v>
      </c>
      <c r="AR384" s="123">
        <v>260129</v>
      </c>
      <c r="AS384" s="123">
        <v>251638</v>
      </c>
      <c r="AT384" s="123">
        <v>245250</v>
      </c>
      <c r="AU384" s="123">
        <v>233734</v>
      </c>
      <c r="AV384" s="254">
        <f>AV379+AV381+AV382+AV383</f>
        <v>221710</v>
      </c>
      <c r="AW384" s="254">
        <f>AW379+AW381+AW382+AW383</f>
        <v>208633</v>
      </c>
      <c r="AX384" s="254">
        <v>198251</v>
      </c>
      <c r="AY384" s="254">
        <v>196402</v>
      </c>
      <c r="AZ384" s="254">
        <v>190441</v>
      </c>
      <c r="BA384" s="254">
        <v>185098</v>
      </c>
      <c r="BB384" s="57"/>
      <c r="BC384" s="57"/>
      <c r="BD384" s="122"/>
      <c r="BE384" s="122"/>
      <c r="BF384" s="57"/>
      <c r="BG384" s="57"/>
      <c r="BH384" s="57"/>
      <c r="BI384" s="57"/>
    </row>
    <row r="385" spans="1:61">
      <c r="A385" s="255" t="s">
        <v>237</v>
      </c>
      <c r="B385" s="256" t="s">
        <v>229</v>
      </c>
      <c r="C385" s="255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23">
        <f t="shared" ref="T385:AZ387" si="99">T379/T373*1000</f>
        <v>218709.05391658191</v>
      </c>
      <c r="U385" s="23">
        <f t="shared" si="99"/>
        <v>235542.94478527605</v>
      </c>
      <c r="V385" s="23">
        <f t="shared" si="99"/>
        <v>238830.18867924527</v>
      </c>
      <c r="W385" s="23">
        <f t="shared" si="99"/>
        <v>248923.31932773109</v>
      </c>
      <c r="X385" s="23">
        <f t="shared" si="99"/>
        <v>260924.07809110632</v>
      </c>
      <c r="Y385" s="23">
        <f t="shared" si="99"/>
        <v>279258.65800865804</v>
      </c>
      <c r="Z385" s="23">
        <f t="shared" si="99"/>
        <v>289515.67567567568</v>
      </c>
      <c r="AA385" s="23">
        <f t="shared" si="99"/>
        <v>297023.50427350425</v>
      </c>
      <c r="AB385" s="23">
        <f t="shared" si="99"/>
        <v>308560.29882604053</v>
      </c>
      <c r="AC385" s="23">
        <f t="shared" si="99"/>
        <v>322713.98078975454</v>
      </c>
      <c r="AD385" s="23">
        <f t="shared" si="99"/>
        <v>338392.28295819939</v>
      </c>
      <c r="AE385" s="23">
        <f t="shared" si="99"/>
        <v>349575.66137566138</v>
      </c>
      <c r="AF385" s="23">
        <f t="shared" si="99"/>
        <v>361920.21276595746</v>
      </c>
      <c r="AG385" s="23">
        <f t="shared" si="99"/>
        <v>372823.34047109209</v>
      </c>
      <c r="AH385" s="23">
        <f t="shared" si="99"/>
        <v>381573.75271149672</v>
      </c>
      <c r="AI385" s="23">
        <f t="shared" si="99"/>
        <v>390977.75305895443</v>
      </c>
      <c r="AJ385" s="23">
        <f t="shared" si="99"/>
        <v>394043.72842347529</v>
      </c>
      <c r="AK385" s="23">
        <f t="shared" si="99"/>
        <v>405722.02166064986</v>
      </c>
      <c r="AL385" s="23">
        <f t="shared" si="99"/>
        <v>414987.66954377311</v>
      </c>
      <c r="AM385" s="23">
        <f t="shared" si="99"/>
        <v>410580.15267175576</v>
      </c>
      <c r="AN385" s="23">
        <f t="shared" si="99"/>
        <v>393751.33689839573</v>
      </c>
      <c r="AO385" s="23">
        <f t="shared" si="99"/>
        <v>394010.89918256132</v>
      </c>
      <c r="AP385" s="23">
        <f t="shared" si="99"/>
        <v>380164.11682892911</v>
      </c>
      <c r="AQ385" s="23">
        <f t="shared" si="99"/>
        <v>374399.71949509118</v>
      </c>
      <c r="AR385" s="23">
        <f t="shared" si="99"/>
        <v>370027.02702702704</v>
      </c>
      <c r="AS385" s="23">
        <f t="shared" si="99"/>
        <v>361030.12912482064</v>
      </c>
      <c r="AT385" s="23">
        <f t="shared" si="99"/>
        <v>349358.97435897437</v>
      </c>
      <c r="AU385" s="23">
        <f t="shared" si="99"/>
        <v>342216.69106881402</v>
      </c>
      <c r="AV385" s="23">
        <f t="shared" si="99"/>
        <v>328459.25925925927</v>
      </c>
      <c r="AW385" s="23">
        <f t="shared" si="99"/>
        <v>316110.60606060608</v>
      </c>
      <c r="AX385" s="23">
        <f t="shared" si="99"/>
        <v>308321.92846034211</v>
      </c>
      <c r="AY385" s="23">
        <f t="shared" si="99"/>
        <v>300768.75957120978</v>
      </c>
      <c r="AZ385" s="23">
        <f t="shared" si="99"/>
        <v>299212.59842519683</v>
      </c>
      <c r="BA385" s="23">
        <f t="shared" ref="BA385" si="100">BA379/BA373*1000</f>
        <v>297093.54838709673</v>
      </c>
      <c r="BB385" s="57"/>
      <c r="BC385" s="57"/>
      <c r="BD385" s="122"/>
      <c r="BE385" s="122"/>
      <c r="BF385" s="57"/>
      <c r="BG385" s="57"/>
      <c r="BH385" s="57"/>
      <c r="BI385" s="57"/>
    </row>
    <row r="386" spans="1:61">
      <c r="A386" s="255" t="s">
        <v>238</v>
      </c>
      <c r="B386" s="255"/>
      <c r="C386" s="255" t="s">
        <v>231</v>
      </c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23">
        <f t="shared" si="99"/>
        <v>231976.06382978722</v>
      </c>
      <c r="U386" s="23">
        <f t="shared" si="99"/>
        <v>249414.63414634144</v>
      </c>
      <c r="V386" s="23">
        <f t="shared" si="99"/>
        <v>251208.57142857142</v>
      </c>
      <c r="W386" s="23">
        <f t="shared" si="99"/>
        <v>263341.1078717201</v>
      </c>
      <c r="X386" s="23">
        <f t="shared" si="99"/>
        <v>272578.77813504823</v>
      </c>
      <c r="Y386" s="23">
        <f t="shared" si="99"/>
        <v>288980.83067092655</v>
      </c>
      <c r="Z386" s="23">
        <f t="shared" si="99"/>
        <v>296452.83018867922</v>
      </c>
      <c r="AA386" s="23">
        <f t="shared" si="99"/>
        <v>304852.66457680252</v>
      </c>
      <c r="AB386" s="23">
        <f t="shared" si="99"/>
        <v>317971.69811320753</v>
      </c>
      <c r="AC386" s="23">
        <f t="shared" si="99"/>
        <v>331889.58990536275</v>
      </c>
      <c r="AD386" s="23">
        <f t="shared" si="99"/>
        <v>349689.32038834953</v>
      </c>
      <c r="AE386" s="23">
        <f t="shared" si="99"/>
        <v>359085.24590163934</v>
      </c>
      <c r="AF386" s="23">
        <f t="shared" si="99"/>
        <v>371293.91891891888</v>
      </c>
      <c r="AG386" s="23">
        <f t="shared" si="99"/>
        <v>379619.37716262974</v>
      </c>
      <c r="AH386" s="23">
        <f t="shared" si="99"/>
        <v>387022.47191011236</v>
      </c>
      <c r="AI386" s="23">
        <f t="shared" si="99"/>
        <v>396312.7413127413</v>
      </c>
      <c r="AJ386" s="23">
        <f t="shared" si="99"/>
        <v>407684.87394957984</v>
      </c>
      <c r="AK386" s="23">
        <f t="shared" si="99"/>
        <v>416446.51162790699</v>
      </c>
      <c r="AL386" s="23">
        <f t="shared" si="99"/>
        <v>422421.05263157893</v>
      </c>
      <c r="AM386" s="23">
        <f t="shared" si="99"/>
        <v>418145.34883720934</v>
      </c>
      <c r="AN386" s="23">
        <f t="shared" si="99"/>
        <v>405246.75324675324</v>
      </c>
      <c r="AO386" s="23">
        <f t="shared" si="99"/>
        <v>405130.4347826087</v>
      </c>
      <c r="AP386" s="23">
        <f t="shared" si="99"/>
        <v>392717.74193548382</v>
      </c>
      <c r="AQ386" s="23">
        <f t="shared" si="99"/>
        <v>385858.33333333337</v>
      </c>
      <c r="AR386" s="23">
        <f t="shared" si="99"/>
        <v>383443.47826086957</v>
      </c>
      <c r="AS386" s="23">
        <f t="shared" si="99"/>
        <v>368954.95495495491</v>
      </c>
      <c r="AT386" s="23">
        <f t="shared" si="99"/>
        <v>357841.1214953271</v>
      </c>
      <c r="AU386" s="23">
        <f t="shared" si="99"/>
        <v>360808.51063829788</v>
      </c>
      <c r="AV386" s="23">
        <f t="shared" si="99"/>
        <v>355681.81818181818</v>
      </c>
      <c r="AW386" s="23">
        <f t="shared" si="99"/>
        <v>340948.71794871794</v>
      </c>
      <c r="AX386" s="23">
        <f t="shared" si="99"/>
        <v>338222.22222222225</v>
      </c>
      <c r="AY386" s="23">
        <f t="shared" si="99"/>
        <v>338071.42857142858</v>
      </c>
      <c r="AZ386" s="23">
        <f t="shared" si="99"/>
        <v>342238.80597014923</v>
      </c>
      <c r="BA386" s="23">
        <f t="shared" ref="BA386" si="101">BA380/BA374*1000</f>
        <v>339000</v>
      </c>
      <c r="BB386" s="57"/>
      <c r="BC386" s="57"/>
      <c r="BD386" s="122"/>
      <c r="BE386" s="122"/>
      <c r="BF386" s="57"/>
      <c r="BG386" s="57"/>
      <c r="BH386" s="57"/>
      <c r="BI386" s="57"/>
    </row>
    <row r="387" spans="1:61">
      <c r="A387" s="255"/>
      <c r="B387" s="255" t="s">
        <v>232</v>
      </c>
      <c r="C387" s="255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23"/>
      <c r="Z387" s="123"/>
      <c r="AA387" s="123"/>
      <c r="AB387" s="123"/>
      <c r="AC387" s="57">
        <v>0</v>
      </c>
      <c r="AD387" s="57">
        <v>0</v>
      </c>
      <c r="AE387" s="57">
        <v>0</v>
      </c>
      <c r="AF387" s="57">
        <v>0</v>
      </c>
      <c r="AG387" s="57">
        <v>0</v>
      </c>
      <c r="AH387" s="57">
        <v>0</v>
      </c>
      <c r="AI387" s="57">
        <v>0</v>
      </c>
      <c r="AJ387" s="57">
        <v>0</v>
      </c>
      <c r="AK387" s="57">
        <v>0</v>
      </c>
      <c r="AL387" s="57">
        <v>0</v>
      </c>
      <c r="AM387" s="57">
        <v>0</v>
      </c>
      <c r="AN387" s="57">
        <v>0</v>
      </c>
      <c r="AO387" s="57">
        <v>0</v>
      </c>
      <c r="AP387" s="57">
        <v>0</v>
      </c>
      <c r="AQ387" s="57">
        <v>0</v>
      </c>
      <c r="AR387" s="57">
        <v>0</v>
      </c>
      <c r="AS387" s="57">
        <v>0</v>
      </c>
      <c r="AT387" s="57">
        <v>0</v>
      </c>
      <c r="AU387" s="57">
        <v>0</v>
      </c>
      <c r="AV387" s="57">
        <v>0</v>
      </c>
      <c r="AW387" s="57">
        <v>0</v>
      </c>
      <c r="AX387" s="57">
        <v>0</v>
      </c>
      <c r="AY387" s="57">
        <v>0</v>
      </c>
      <c r="AZ387" s="23">
        <f t="shared" si="99"/>
        <v>441000</v>
      </c>
      <c r="BA387" s="23">
        <f t="shared" ref="BA387" si="102">BA381/BA375*1000</f>
        <v>450000</v>
      </c>
      <c r="BB387" s="57"/>
      <c r="BC387" s="57"/>
      <c r="BD387" s="122"/>
      <c r="BE387" s="122"/>
      <c r="BF387" s="57"/>
      <c r="BG387" s="57"/>
      <c r="BH387" s="57"/>
      <c r="BI387" s="57"/>
    </row>
    <row r="388" spans="1:61">
      <c r="A388" s="255"/>
      <c r="B388" s="255" t="s">
        <v>233</v>
      </c>
      <c r="C388" s="255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23"/>
      <c r="Z388" s="57"/>
      <c r="AA388" s="57"/>
      <c r="AB388" s="57"/>
      <c r="AC388" s="57">
        <v>0</v>
      </c>
      <c r="AD388" s="57">
        <v>0</v>
      </c>
      <c r="AE388" s="57">
        <v>0</v>
      </c>
      <c r="AF388" s="57">
        <v>0</v>
      </c>
      <c r="AG388" s="57">
        <v>0</v>
      </c>
      <c r="AH388" s="57">
        <v>0</v>
      </c>
      <c r="AI388" s="57">
        <v>0</v>
      </c>
      <c r="AJ388" s="57">
        <v>0</v>
      </c>
      <c r="AK388" s="57">
        <v>0</v>
      </c>
      <c r="AL388" s="57">
        <v>0</v>
      </c>
      <c r="AM388" s="57">
        <v>0</v>
      </c>
      <c r="AN388" s="57">
        <v>0</v>
      </c>
      <c r="AO388" s="57">
        <v>0</v>
      </c>
      <c r="AP388" s="57">
        <v>0</v>
      </c>
      <c r="AQ388" s="57">
        <v>0</v>
      </c>
      <c r="AR388" s="57">
        <v>0</v>
      </c>
      <c r="AS388" s="57">
        <v>0</v>
      </c>
      <c r="AT388" s="57">
        <v>0</v>
      </c>
      <c r="AU388" s="57">
        <v>0</v>
      </c>
      <c r="AV388" s="57">
        <v>0</v>
      </c>
      <c r="AW388" s="57">
        <v>0</v>
      </c>
      <c r="AX388" s="57">
        <v>0</v>
      </c>
      <c r="AY388" s="57">
        <v>0</v>
      </c>
      <c r="AZ388" s="57">
        <v>0</v>
      </c>
      <c r="BA388" s="57">
        <v>0</v>
      </c>
      <c r="BB388" s="57"/>
      <c r="BC388" s="57"/>
      <c r="BD388" s="122"/>
      <c r="BE388" s="122"/>
      <c r="BF388" s="57"/>
      <c r="BG388" s="57"/>
      <c r="BH388" s="57"/>
      <c r="BI388" s="57"/>
    </row>
    <row r="389" spans="1:61">
      <c r="A389" s="255"/>
      <c r="B389" s="255" t="s">
        <v>234</v>
      </c>
      <c r="C389" s="255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23"/>
      <c r="Z389" s="57"/>
      <c r="AA389" s="57"/>
      <c r="AB389" s="57"/>
      <c r="AC389" s="57">
        <v>0</v>
      </c>
      <c r="AD389" s="57">
        <v>0</v>
      </c>
      <c r="AE389" s="57">
        <v>0</v>
      </c>
      <c r="AF389" s="57">
        <v>0</v>
      </c>
      <c r="AG389" s="57">
        <v>0</v>
      </c>
      <c r="AH389" s="57">
        <v>0</v>
      </c>
      <c r="AI389" s="57">
        <v>0</v>
      </c>
      <c r="AJ389" s="57">
        <v>0</v>
      </c>
      <c r="AK389" s="57">
        <v>0</v>
      </c>
      <c r="AL389" s="57">
        <v>0</v>
      </c>
      <c r="AM389" s="57">
        <v>0</v>
      </c>
      <c r="AN389" s="57">
        <v>0</v>
      </c>
      <c r="AO389" s="57">
        <v>0</v>
      </c>
      <c r="AP389" s="57">
        <v>0</v>
      </c>
      <c r="AQ389" s="57">
        <v>0</v>
      </c>
      <c r="AR389" s="57">
        <v>0</v>
      </c>
      <c r="AS389" s="57">
        <v>0</v>
      </c>
      <c r="AT389" s="57">
        <v>0</v>
      </c>
      <c r="AU389" s="57">
        <v>0</v>
      </c>
      <c r="AV389" s="57">
        <v>0</v>
      </c>
      <c r="AW389" s="57">
        <v>0</v>
      </c>
      <c r="AX389" s="57">
        <v>0</v>
      </c>
      <c r="AY389" s="57">
        <v>0</v>
      </c>
      <c r="AZ389" s="57">
        <v>0</v>
      </c>
      <c r="BA389" s="57">
        <v>0</v>
      </c>
      <c r="BB389" s="57"/>
      <c r="BC389" s="57"/>
      <c r="BD389" s="122"/>
      <c r="BE389" s="122"/>
      <c r="BF389" s="57"/>
      <c r="BG389" s="57"/>
      <c r="BH389" s="57"/>
      <c r="BI389" s="57"/>
    </row>
    <row r="390" spans="1:61">
      <c r="A390" s="255"/>
      <c r="B390" s="256" t="s">
        <v>129</v>
      </c>
      <c r="C390" s="255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23">
        <f t="shared" ref="T390:AY390" si="103">T384/T378*1000</f>
        <v>221760.93591047815</v>
      </c>
      <c r="U390" s="23">
        <f t="shared" si="103"/>
        <v>235542.94478527605</v>
      </c>
      <c r="V390" s="23">
        <f t="shared" si="103"/>
        <v>238830.18867924527</v>
      </c>
      <c r="W390" s="23">
        <f t="shared" si="103"/>
        <v>248923.31932773109</v>
      </c>
      <c r="X390" s="23">
        <f t="shared" si="103"/>
        <v>260924.07809110632</v>
      </c>
      <c r="Y390" s="23">
        <f t="shared" si="103"/>
        <v>279258.65800865804</v>
      </c>
      <c r="Z390" s="23">
        <f t="shared" si="103"/>
        <v>289515.67567567568</v>
      </c>
      <c r="AA390" s="23">
        <f t="shared" si="103"/>
        <v>297023.50427350425</v>
      </c>
      <c r="AB390" s="23">
        <f t="shared" si="103"/>
        <v>308560.29882604053</v>
      </c>
      <c r="AC390" s="23">
        <f t="shared" si="103"/>
        <v>322713.98078975454</v>
      </c>
      <c r="AD390" s="23">
        <f t="shared" si="103"/>
        <v>338392.28295819939</v>
      </c>
      <c r="AE390" s="23">
        <f t="shared" si="103"/>
        <v>349575.66137566138</v>
      </c>
      <c r="AF390" s="23">
        <f t="shared" si="103"/>
        <v>361920.21276595746</v>
      </c>
      <c r="AG390" s="23">
        <f t="shared" si="103"/>
        <v>372823.34047109209</v>
      </c>
      <c r="AH390" s="23">
        <f t="shared" si="103"/>
        <v>381573.75271149672</v>
      </c>
      <c r="AI390" s="23">
        <f t="shared" si="103"/>
        <v>390977.75305895443</v>
      </c>
      <c r="AJ390" s="23">
        <f t="shared" si="103"/>
        <v>394043.72842347529</v>
      </c>
      <c r="AK390" s="23">
        <f t="shared" si="103"/>
        <v>405722.02166064986</v>
      </c>
      <c r="AL390" s="23">
        <f t="shared" si="103"/>
        <v>414987.66954377311</v>
      </c>
      <c r="AM390" s="23">
        <f t="shared" si="103"/>
        <v>410580.15267175576</v>
      </c>
      <c r="AN390" s="23">
        <f t="shared" si="103"/>
        <v>393751.33689839573</v>
      </c>
      <c r="AO390" s="23">
        <f t="shared" si="103"/>
        <v>394010.89918256132</v>
      </c>
      <c r="AP390" s="23">
        <f t="shared" si="103"/>
        <v>380164.11682892911</v>
      </c>
      <c r="AQ390" s="23">
        <f t="shared" si="103"/>
        <v>374399.71949509118</v>
      </c>
      <c r="AR390" s="23">
        <f t="shared" si="103"/>
        <v>370027.02702702704</v>
      </c>
      <c r="AS390" s="23">
        <f t="shared" si="103"/>
        <v>361030.12912482064</v>
      </c>
      <c r="AT390" s="23">
        <f t="shared" si="103"/>
        <v>349358.97435897437</v>
      </c>
      <c r="AU390" s="23">
        <f t="shared" si="103"/>
        <v>342216.69106881402</v>
      </c>
      <c r="AV390" s="23">
        <f t="shared" si="103"/>
        <v>328459.25925925927</v>
      </c>
      <c r="AW390" s="23">
        <f t="shared" si="103"/>
        <v>316110.60606060608</v>
      </c>
      <c r="AX390" s="23">
        <f t="shared" si="103"/>
        <v>308321.92846034211</v>
      </c>
      <c r="AY390" s="23">
        <f t="shared" si="103"/>
        <v>300768.75957120978</v>
      </c>
      <c r="AZ390" s="23">
        <f>AZ384/AZ378*1000</f>
        <v>299435.534591195</v>
      </c>
      <c r="BA390" s="23">
        <f>BA384/BA378*1000</f>
        <v>297585.20900321542</v>
      </c>
      <c r="BB390" s="57"/>
      <c r="BC390" s="57"/>
      <c r="BD390" s="122"/>
      <c r="BE390" s="122"/>
      <c r="BF390" s="57"/>
      <c r="BG390" s="57"/>
      <c r="BH390" s="57"/>
      <c r="BI390" s="57"/>
    </row>
    <row r="391" spans="1:61">
      <c r="A391" s="57" t="s">
        <v>239</v>
      </c>
      <c r="B391" s="57" t="s">
        <v>158</v>
      </c>
      <c r="C391" s="57" t="s">
        <v>240</v>
      </c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123"/>
      <c r="Z391" s="123"/>
      <c r="AA391" s="123"/>
      <c r="AB391" s="123"/>
      <c r="AC391" s="123">
        <v>150724</v>
      </c>
      <c r="AD391" s="123">
        <v>140487</v>
      </c>
      <c r="AE391" s="123">
        <v>66534</v>
      </c>
      <c r="AF391" s="123">
        <v>31072</v>
      </c>
      <c r="AG391" s="123">
        <v>41426</v>
      </c>
      <c r="AH391" s="123">
        <v>13814</v>
      </c>
      <c r="AI391" s="123">
        <v>14966</v>
      </c>
      <c r="AJ391" s="123">
        <v>-71392</v>
      </c>
      <c r="AK391" s="123">
        <v>127602</v>
      </c>
      <c r="AL391" s="123">
        <v>-33709</v>
      </c>
      <c r="AM391" s="123">
        <v>48938</v>
      </c>
      <c r="AN391" s="123">
        <v>68246</v>
      </c>
      <c r="AO391" s="123">
        <v>187418</v>
      </c>
      <c r="AP391" s="123">
        <v>-56211</v>
      </c>
      <c r="AQ391" s="123">
        <v>8760</v>
      </c>
      <c r="AR391" s="123">
        <v>6121</v>
      </c>
      <c r="AS391" s="123">
        <v>35265</v>
      </c>
      <c r="AT391" s="123">
        <v>190984</v>
      </c>
      <c r="AU391" s="123">
        <v>86712</v>
      </c>
      <c r="AV391" s="23">
        <v>140658</v>
      </c>
      <c r="AW391" s="23">
        <v>223914</v>
      </c>
      <c r="AX391" s="23">
        <v>7850</v>
      </c>
      <c r="AY391" s="23">
        <v>-78807</v>
      </c>
      <c r="AZ391" s="23">
        <v>-21774</v>
      </c>
      <c r="BA391" s="23">
        <v>-131508</v>
      </c>
      <c r="BB391" s="57"/>
      <c r="BC391" s="57"/>
      <c r="BD391" s="122"/>
      <c r="BE391" s="122"/>
      <c r="BF391" s="57"/>
      <c r="BG391" s="57"/>
      <c r="BH391" s="57"/>
      <c r="BI391" s="57"/>
    </row>
    <row r="392" spans="1:61">
      <c r="A392" s="57"/>
      <c r="B392" s="57"/>
      <c r="C392" s="57" t="s">
        <v>241</v>
      </c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123"/>
      <c r="Z392" s="123"/>
      <c r="AA392" s="123"/>
      <c r="AB392" s="123"/>
      <c r="AC392" s="123">
        <v>-14715</v>
      </c>
      <c r="AD392" s="123">
        <v>4385</v>
      </c>
      <c r="AE392" s="123">
        <v>24862</v>
      </c>
      <c r="AF392" s="123">
        <v>43308</v>
      </c>
      <c r="AG392" s="123">
        <v>65681</v>
      </c>
      <c r="AH392" s="123">
        <v>-44107</v>
      </c>
      <c r="AI392" s="123">
        <v>37901</v>
      </c>
      <c r="AJ392" s="123">
        <v>-44594</v>
      </c>
      <c r="AK392" s="123">
        <v>886</v>
      </c>
      <c r="AL392" s="123">
        <v>-35880</v>
      </c>
      <c r="AM392" s="123">
        <v>-49462</v>
      </c>
      <c r="AN392" s="123">
        <v>953</v>
      </c>
      <c r="AO392" s="123">
        <v>77353</v>
      </c>
      <c r="AP392" s="123">
        <v>134824</v>
      </c>
      <c r="AQ392" s="123">
        <v>-124435</v>
      </c>
      <c r="AR392" s="123">
        <v>-61789</v>
      </c>
      <c r="AS392" s="123">
        <v>29888</v>
      </c>
      <c r="AT392" s="123">
        <v>-28104</v>
      </c>
      <c r="AU392" s="123">
        <v>-9749</v>
      </c>
      <c r="AV392" s="23">
        <v>4434</v>
      </c>
      <c r="AW392" s="23">
        <v>6507</v>
      </c>
      <c r="AX392" s="23">
        <v>0</v>
      </c>
      <c r="AY392" s="295"/>
      <c r="AZ392" s="295"/>
      <c r="BA392" s="295"/>
      <c r="BB392" s="57"/>
      <c r="BC392" s="57"/>
      <c r="BD392" s="122"/>
      <c r="BE392" s="122"/>
      <c r="BF392" s="57"/>
      <c r="BG392" s="57"/>
      <c r="BH392" s="57"/>
      <c r="BI392" s="57"/>
    </row>
    <row r="393" spans="1:61">
      <c r="A393" s="57" t="s">
        <v>582</v>
      </c>
      <c r="B393" s="57"/>
      <c r="C393" s="57" t="s">
        <v>243</v>
      </c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266"/>
      <c r="U393" s="266"/>
      <c r="V393" s="266"/>
      <c r="W393" s="266"/>
      <c r="X393" s="266"/>
      <c r="Y393" s="266"/>
      <c r="Z393" s="266"/>
      <c r="AA393" s="266"/>
      <c r="AB393" s="295"/>
      <c r="AC393" s="295"/>
      <c r="AD393" s="295"/>
      <c r="AE393" s="295"/>
      <c r="AF393" s="295"/>
      <c r="AG393" s="295"/>
      <c r="AH393" s="295"/>
      <c r="AI393" s="295"/>
      <c r="AJ393" s="295"/>
      <c r="AK393" s="295"/>
      <c r="AL393" s="295"/>
      <c r="AM393" s="295"/>
      <c r="AN393" s="123">
        <v>227160</v>
      </c>
      <c r="AO393" s="123">
        <v>79780</v>
      </c>
      <c r="AP393" s="123">
        <v>13233</v>
      </c>
      <c r="AQ393" s="123">
        <v>81997</v>
      </c>
      <c r="AR393" s="123">
        <v>74713</v>
      </c>
      <c r="AS393" s="123">
        <v>71270</v>
      </c>
      <c r="AT393" s="123">
        <v>172496</v>
      </c>
      <c r="AU393" s="123">
        <v>109021</v>
      </c>
      <c r="AV393" s="23">
        <v>88640</v>
      </c>
      <c r="AW393" s="23">
        <v>82673</v>
      </c>
      <c r="AX393" s="23">
        <v>78048</v>
      </c>
      <c r="AY393" s="23">
        <v>47615</v>
      </c>
      <c r="AZ393" s="23">
        <v>82912</v>
      </c>
      <c r="BA393" s="23">
        <v>93465</v>
      </c>
      <c r="BB393" s="57"/>
      <c r="BC393" s="57"/>
      <c r="BD393" s="122"/>
      <c r="BE393" s="122"/>
      <c r="BF393" s="57"/>
      <c r="BG393" s="57"/>
      <c r="BH393" s="57"/>
      <c r="BI393" s="57"/>
    </row>
    <row r="394" spans="1:61">
      <c r="A394" s="57"/>
      <c r="B394" s="57"/>
      <c r="C394" s="57" t="s">
        <v>648</v>
      </c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266"/>
      <c r="U394" s="266"/>
      <c r="V394" s="266"/>
      <c r="W394" s="266"/>
      <c r="X394" s="266"/>
      <c r="Y394" s="266"/>
      <c r="Z394" s="266"/>
      <c r="AA394" s="266"/>
      <c r="AB394" s="295"/>
      <c r="AC394" s="295"/>
      <c r="AD394" s="295"/>
      <c r="AE394" s="295"/>
      <c r="AF394" s="295"/>
      <c r="AG394" s="295"/>
      <c r="AH394" s="295"/>
      <c r="AI394" s="295"/>
      <c r="AJ394" s="295"/>
      <c r="AK394" s="295"/>
      <c r="AL394" s="295"/>
      <c r="AM394" s="295"/>
      <c r="AN394" s="295"/>
      <c r="AO394" s="295"/>
      <c r="AP394" s="295"/>
      <c r="AQ394" s="295"/>
      <c r="AR394" s="295"/>
      <c r="AS394" s="295"/>
      <c r="AT394" s="295"/>
      <c r="AU394" s="252"/>
      <c r="AV394" s="23">
        <v>0</v>
      </c>
      <c r="AW394" s="23">
        <v>13839</v>
      </c>
      <c r="AX394" s="23">
        <v>3338</v>
      </c>
      <c r="AY394" s="23">
        <v>18924</v>
      </c>
      <c r="AZ394" s="23">
        <v>6547</v>
      </c>
      <c r="BA394" s="23">
        <v>10249</v>
      </c>
      <c r="BB394" s="57"/>
      <c r="BC394" s="57"/>
      <c r="BD394" s="122"/>
      <c r="BE394" s="122"/>
      <c r="BF394" s="57"/>
      <c r="BG394" s="57"/>
      <c r="BH394" s="57"/>
      <c r="BI394" s="57"/>
    </row>
    <row r="395" spans="1:61">
      <c r="A395" s="57"/>
      <c r="B395" s="57"/>
      <c r="C395" s="57" t="s">
        <v>242</v>
      </c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123"/>
      <c r="Z395" s="123"/>
      <c r="AA395" s="123"/>
      <c r="AB395" s="123"/>
      <c r="AC395" s="123">
        <v>24482</v>
      </c>
      <c r="AD395" s="123">
        <v>44752</v>
      </c>
      <c r="AE395" s="123">
        <v>19067</v>
      </c>
      <c r="AF395" s="123">
        <v>55921</v>
      </c>
      <c r="AG395" s="123">
        <v>58911</v>
      </c>
      <c r="AH395" s="123">
        <v>101340</v>
      </c>
      <c r="AI395" s="123">
        <v>65105</v>
      </c>
      <c r="AJ395" s="123">
        <v>11093</v>
      </c>
      <c r="AK395" s="123">
        <v>16362</v>
      </c>
      <c r="AL395" s="123">
        <v>-143951</v>
      </c>
      <c r="AM395" s="123">
        <v>2074</v>
      </c>
      <c r="AN395" s="123">
        <v>2541</v>
      </c>
      <c r="AO395" s="123">
        <v>10783</v>
      </c>
      <c r="AP395" s="123">
        <v>4462</v>
      </c>
      <c r="AQ395" s="123">
        <v>13244</v>
      </c>
      <c r="AR395" s="123">
        <v>7278</v>
      </c>
      <c r="AS395" s="123">
        <v>1533</v>
      </c>
      <c r="AT395" s="123">
        <v>7674</v>
      </c>
      <c r="AU395" s="123">
        <v>7932</v>
      </c>
      <c r="AV395" s="23">
        <v>7365</v>
      </c>
      <c r="AW395" s="23">
        <v>7618</v>
      </c>
      <c r="AX395" s="23">
        <v>14070</v>
      </c>
      <c r="AY395" s="23">
        <v>6213</v>
      </c>
      <c r="AZ395" s="23">
        <v>12610</v>
      </c>
      <c r="BA395" s="23">
        <v>10249</v>
      </c>
      <c r="BB395" s="57"/>
      <c r="BC395" s="57"/>
      <c r="BD395" s="122"/>
      <c r="BE395" s="122"/>
      <c r="BF395" s="57"/>
      <c r="BG395" s="57"/>
      <c r="BH395" s="57"/>
      <c r="BI395" s="57"/>
    </row>
    <row r="396" spans="1:61">
      <c r="A396" s="57"/>
      <c r="B396" s="57"/>
      <c r="C396" s="57" t="s">
        <v>244</v>
      </c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266"/>
      <c r="U396" s="266"/>
      <c r="V396" s="266"/>
      <c r="W396" s="266"/>
      <c r="X396" s="266"/>
      <c r="Y396" s="266"/>
      <c r="Z396" s="266"/>
      <c r="AA396" s="266"/>
      <c r="AB396" s="295"/>
      <c r="AC396" s="295"/>
      <c r="AD396" s="295"/>
      <c r="AE396" s="295"/>
      <c r="AF396" s="295"/>
      <c r="AG396" s="295"/>
      <c r="AH396" s="295"/>
      <c r="AI396" s="295"/>
      <c r="AJ396" s="295"/>
      <c r="AK396" s="295"/>
      <c r="AL396" s="295"/>
      <c r="AM396" s="295"/>
      <c r="AN396" s="295"/>
      <c r="AO396" s="295"/>
      <c r="AP396" s="295"/>
      <c r="AQ396" s="295"/>
      <c r="AR396" s="295"/>
      <c r="AS396" s="295"/>
      <c r="AT396" s="123">
        <v>0</v>
      </c>
      <c r="AU396" s="123">
        <v>0</v>
      </c>
      <c r="AV396" s="23">
        <v>0</v>
      </c>
      <c r="AW396" s="23">
        <v>0</v>
      </c>
      <c r="AX396" s="23">
        <v>0</v>
      </c>
      <c r="AY396" s="23">
        <v>0</v>
      </c>
      <c r="AZ396" s="23">
        <v>0</v>
      </c>
      <c r="BA396" s="23">
        <v>0</v>
      </c>
      <c r="BB396" s="57"/>
      <c r="BC396" s="57"/>
      <c r="BD396" s="122"/>
      <c r="BE396" s="122"/>
      <c r="BF396" s="57"/>
      <c r="BG396" s="57"/>
      <c r="BH396" s="57"/>
      <c r="BI396" s="57"/>
    </row>
    <row r="397" spans="1:61">
      <c r="A397" s="57"/>
      <c r="B397" s="57" t="s">
        <v>245</v>
      </c>
      <c r="C397" s="269" t="s">
        <v>240</v>
      </c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123">
        <v>203860</v>
      </c>
      <c r="U397" s="123">
        <v>200000</v>
      </c>
      <c r="V397" s="123">
        <v>120000</v>
      </c>
      <c r="W397" s="123">
        <v>100000</v>
      </c>
      <c r="X397" s="123">
        <v>104000</v>
      </c>
      <c r="Y397" s="123">
        <v>420000</v>
      </c>
      <c r="Z397" s="123">
        <v>460000</v>
      </c>
      <c r="AA397" s="123">
        <v>320000</v>
      </c>
      <c r="AB397" s="123">
        <v>487327</v>
      </c>
      <c r="AC397" s="123">
        <v>485539</v>
      </c>
      <c r="AD397" s="123">
        <v>488089</v>
      </c>
      <c r="AE397" s="123">
        <v>488197</v>
      </c>
      <c r="AF397" s="123">
        <v>494884</v>
      </c>
      <c r="AG397" s="123">
        <v>622148</v>
      </c>
      <c r="AH397" s="123">
        <v>650573</v>
      </c>
      <c r="AI397" s="123">
        <v>716172</v>
      </c>
      <c r="AJ397" s="123">
        <v>848049</v>
      </c>
      <c r="AK397" s="123">
        <v>814000</v>
      </c>
      <c r="AL397" s="123">
        <v>764000</v>
      </c>
      <c r="AM397" s="123">
        <v>961670</v>
      </c>
      <c r="AN397" s="123">
        <v>854413</v>
      </c>
      <c r="AO397" s="123">
        <v>854552</v>
      </c>
      <c r="AP397" s="123">
        <v>844000</v>
      </c>
      <c r="AQ397" s="123">
        <v>1082208</v>
      </c>
      <c r="AR397" s="123">
        <v>971447</v>
      </c>
      <c r="AS397" s="123">
        <v>1226175</v>
      </c>
      <c r="AT397" s="123">
        <v>1021114</v>
      </c>
      <c r="AU397" s="123">
        <v>1022536</v>
      </c>
      <c r="AV397" s="23">
        <v>765801</v>
      </c>
      <c r="AW397" s="23">
        <v>1107152</v>
      </c>
      <c r="AX397" s="23">
        <v>1261686</v>
      </c>
      <c r="AY397" s="23">
        <v>1251937</v>
      </c>
      <c r="AZ397" s="23">
        <v>1402267</v>
      </c>
      <c r="BA397" s="23">
        <v>1371133</v>
      </c>
      <c r="BB397" s="57"/>
      <c r="BC397" s="57"/>
      <c r="BD397" s="122"/>
      <c r="BE397" s="122"/>
      <c r="BF397" s="57"/>
      <c r="BG397" s="57"/>
      <c r="BH397" s="57"/>
      <c r="BI397" s="57"/>
    </row>
    <row r="398" spans="1:61">
      <c r="A398" s="57"/>
      <c r="B398" s="57"/>
      <c r="C398" s="269" t="s">
        <v>241</v>
      </c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7"/>
      <c r="U398" s="267"/>
      <c r="V398" s="267"/>
      <c r="W398" s="123">
        <v>126885</v>
      </c>
      <c r="X398" s="123">
        <v>183510</v>
      </c>
      <c r="Y398" s="123">
        <v>148911</v>
      </c>
      <c r="Z398" s="123">
        <v>178710</v>
      </c>
      <c r="AA398" s="123">
        <v>197023</v>
      </c>
      <c r="AB398" s="123">
        <v>203316</v>
      </c>
      <c r="AC398" s="123">
        <v>219736</v>
      </c>
      <c r="AD398" s="123">
        <v>230566</v>
      </c>
      <c r="AE398" s="123">
        <v>271120</v>
      </c>
      <c r="AF398" s="123">
        <v>273066</v>
      </c>
      <c r="AG398" s="123">
        <v>292695</v>
      </c>
      <c r="AH398" s="123">
        <v>325694</v>
      </c>
      <c r="AI398" s="123">
        <v>395633</v>
      </c>
      <c r="AJ398" s="123">
        <v>389308</v>
      </c>
      <c r="AK398" s="123">
        <v>408608</v>
      </c>
      <c r="AL398" s="123">
        <v>419078</v>
      </c>
      <c r="AM398" s="123">
        <v>455897</v>
      </c>
      <c r="AN398" s="123">
        <v>415410</v>
      </c>
      <c r="AO398" s="123">
        <v>410912</v>
      </c>
      <c r="AP398" s="123">
        <v>397854</v>
      </c>
      <c r="AQ398" s="123">
        <v>410632</v>
      </c>
      <c r="AR398" s="123">
        <v>461601</v>
      </c>
      <c r="AS398" s="123">
        <v>530862</v>
      </c>
      <c r="AT398" s="123">
        <v>500951</v>
      </c>
      <c r="AU398" s="123">
        <v>492626</v>
      </c>
      <c r="AV398" s="23">
        <v>52567</v>
      </c>
      <c r="AW398" s="23">
        <v>5189</v>
      </c>
      <c r="AX398" s="23">
        <v>4736</v>
      </c>
      <c r="AY398" s="295"/>
      <c r="AZ398" s="295"/>
      <c r="BA398" s="295"/>
      <c r="BB398" s="57"/>
      <c r="BC398" s="57"/>
      <c r="BD398" s="122"/>
      <c r="BE398" s="122"/>
      <c r="BF398" s="57"/>
      <c r="BG398" s="57"/>
      <c r="BH398" s="57"/>
      <c r="BI398" s="57"/>
    </row>
    <row r="399" spans="1:61">
      <c r="A399" s="57"/>
      <c r="B399" s="57"/>
      <c r="C399" s="269" t="s">
        <v>243</v>
      </c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6"/>
      <c r="U399" s="266"/>
      <c r="V399" s="266"/>
      <c r="W399" s="266"/>
      <c r="X399" s="266"/>
      <c r="Y399" s="266"/>
      <c r="Z399" s="266"/>
      <c r="AA399" s="266"/>
      <c r="AB399" s="295"/>
      <c r="AC399" s="295"/>
      <c r="AD399" s="295"/>
      <c r="AE399" s="295"/>
      <c r="AF399" s="295"/>
      <c r="AG399" s="295"/>
      <c r="AH399" s="295"/>
      <c r="AI399" s="295"/>
      <c r="AJ399" s="295"/>
      <c r="AK399" s="295"/>
      <c r="AL399" s="295"/>
      <c r="AM399" s="295"/>
      <c r="AN399" s="123">
        <v>463644</v>
      </c>
      <c r="AO399" s="123">
        <v>550212</v>
      </c>
      <c r="AP399" s="123">
        <v>606602</v>
      </c>
      <c r="AQ399" s="123">
        <v>662021</v>
      </c>
      <c r="AR399" s="123">
        <v>862384</v>
      </c>
      <c r="AS399" s="123">
        <v>751910</v>
      </c>
      <c r="AT399" s="123">
        <v>843359</v>
      </c>
      <c r="AU399" s="123">
        <v>844186</v>
      </c>
      <c r="AV399" s="23">
        <v>915363</v>
      </c>
      <c r="AW399" s="23">
        <v>900700</v>
      </c>
      <c r="AX399" s="23">
        <v>923546</v>
      </c>
      <c r="AY399" s="23">
        <v>966441</v>
      </c>
      <c r="AZ399" s="23">
        <v>983945</v>
      </c>
      <c r="BA399" s="23">
        <v>1033566</v>
      </c>
      <c r="BB399" s="57"/>
      <c r="BC399" s="57"/>
      <c r="BD399" s="122"/>
      <c r="BE399" s="122"/>
      <c r="BF399" s="57"/>
      <c r="BG399" s="57"/>
      <c r="BH399" s="57"/>
      <c r="BI399" s="57"/>
    </row>
    <row r="400" spans="1:61">
      <c r="A400" s="57"/>
      <c r="B400" s="57"/>
      <c r="C400" s="269" t="s">
        <v>583</v>
      </c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6"/>
      <c r="U400" s="266"/>
      <c r="V400" s="266"/>
      <c r="W400" s="266"/>
      <c r="X400" s="266"/>
      <c r="Y400" s="266"/>
      <c r="Z400" s="266"/>
      <c r="AA400" s="266"/>
      <c r="AB400" s="295"/>
      <c r="AC400" s="295"/>
      <c r="AD400" s="295"/>
      <c r="AE400" s="295"/>
      <c r="AF400" s="295"/>
      <c r="AG400" s="295"/>
      <c r="AH400" s="295"/>
      <c r="AI400" s="295"/>
      <c r="AJ400" s="295"/>
      <c r="AK400" s="295"/>
      <c r="AL400" s="295"/>
      <c r="AM400" s="295"/>
      <c r="AN400" s="295"/>
      <c r="AO400" s="295"/>
      <c r="AP400" s="295"/>
      <c r="AQ400" s="295"/>
      <c r="AR400" s="295"/>
      <c r="AS400" s="295"/>
      <c r="AT400" s="295"/>
      <c r="AU400" s="295"/>
      <c r="AV400" s="23">
        <v>163338</v>
      </c>
      <c r="AW400" s="23">
        <v>170897</v>
      </c>
      <c r="AX400" s="23">
        <v>151399</v>
      </c>
      <c r="AY400" s="23">
        <v>155926</v>
      </c>
      <c r="AZ400" s="23">
        <v>171146</v>
      </c>
      <c r="BA400" s="23">
        <v>175339</v>
      </c>
      <c r="BB400" s="57"/>
      <c r="BC400" s="57"/>
      <c r="BD400" s="122"/>
      <c r="BE400" s="122"/>
      <c r="BF400" s="57"/>
      <c r="BG400" s="57"/>
      <c r="BH400" s="57"/>
      <c r="BI400" s="57"/>
    </row>
    <row r="401" spans="1:61">
      <c r="A401" s="57"/>
      <c r="B401" s="57"/>
      <c r="C401" s="269" t="s">
        <v>242</v>
      </c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123">
        <v>1015475</v>
      </c>
      <c r="U401" s="123">
        <v>1118461</v>
      </c>
      <c r="V401" s="123">
        <v>1129453</v>
      </c>
      <c r="W401" s="123">
        <v>1070366</v>
      </c>
      <c r="X401" s="123">
        <v>962332</v>
      </c>
      <c r="Y401" s="123">
        <v>1030165</v>
      </c>
      <c r="Z401" s="123">
        <v>1032412</v>
      </c>
      <c r="AA401" s="123">
        <v>1004598</v>
      </c>
      <c r="AB401" s="123">
        <v>1107017</v>
      </c>
      <c r="AC401" s="123">
        <v>1260499</v>
      </c>
      <c r="AD401" s="123">
        <v>1085338</v>
      </c>
      <c r="AE401" s="123">
        <v>1180400</v>
      </c>
      <c r="AF401" s="123">
        <v>1212411</v>
      </c>
      <c r="AG401" s="123">
        <v>1222591</v>
      </c>
      <c r="AH401" s="123">
        <v>1153674</v>
      </c>
      <c r="AI401" s="123">
        <v>1093104</v>
      </c>
      <c r="AJ401" s="123">
        <v>1066945</v>
      </c>
      <c r="AK401" s="123">
        <v>1120000</v>
      </c>
      <c r="AL401" s="123">
        <v>1048000</v>
      </c>
      <c r="AM401" s="123">
        <v>1260666</v>
      </c>
      <c r="AN401" s="123">
        <v>922278</v>
      </c>
      <c r="AO401" s="123">
        <v>1003700</v>
      </c>
      <c r="AP401" s="123">
        <v>1020832</v>
      </c>
      <c r="AQ401" s="123">
        <v>918482</v>
      </c>
      <c r="AR401" s="123">
        <v>900857</v>
      </c>
      <c r="AS401" s="123">
        <v>814593</v>
      </c>
      <c r="AT401" s="123">
        <v>71982</v>
      </c>
      <c r="AU401" s="123">
        <v>690877</v>
      </c>
      <c r="AV401" s="23">
        <v>721074</v>
      </c>
      <c r="AW401" s="23">
        <v>609219</v>
      </c>
      <c r="AX401" s="23">
        <v>437531</v>
      </c>
      <c r="AY401" s="23">
        <v>457970</v>
      </c>
      <c r="AZ401" s="23">
        <v>415055</v>
      </c>
      <c r="BA401" s="23">
        <v>349944</v>
      </c>
      <c r="BB401" s="57"/>
      <c r="BC401" s="57"/>
      <c r="BD401" s="122"/>
      <c r="BE401" s="122"/>
      <c r="BF401" s="57"/>
      <c r="BG401" s="57"/>
      <c r="BH401" s="57"/>
      <c r="BI401" s="57"/>
    </row>
    <row r="402" spans="1:61">
      <c r="A402" s="57"/>
      <c r="B402" s="57"/>
      <c r="C402" s="269" t="s">
        <v>584</v>
      </c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6"/>
      <c r="U402" s="266"/>
      <c r="V402" s="266"/>
      <c r="W402" s="266"/>
      <c r="X402" s="266"/>
      <c r="Y402" s="266"/>
      <c r="Z402" s="266"/>
      <c r="AA402" s="266"/>
      <c r="AB402" s="295"/>
      <c r="AC402" s="295"/>
      <c r="AD402" s="295"/>
      <c r="AE402" s="295"/>
      <c r="AF402" s="295"/>
      <c r="AG402" s="295"/>
      <c r="AH402" s="295"/>
      <c r="AI402" s="295"/>
      <c r="AJ402" s="295"/>
      <c r="AK402" s="295"/>
      <c r="AL402" s="295"/>
      <c r="AM402" s="295"/>
      <c r="AN402" s="295"/>
      <c r="AO402" s="295"/>
      <c r="AP402" s="295"/>
      <c r="AQ402" s="295"/>
      <c r="AR402" s="295"/>
      <c r="AS402" s="295"/>
      <c r="AT402" s="123">
        <v>1829</v>
      </c>
      <c r="AU402" s="123">
        <v>472</v>
      </c>
      <c r="AV402" s="23">
        <v>505</v>
      </c>
      <c r="AW402" s="23">
        <v>474</v>
      </c>
      <c r="AX402" s="23">
        <v>227</v>
      </c>
      <c r="AY402" s="23">
        <v>227</v>
      </c>
      <c r="AZ402" s="23">
        <v>226</v>
      </c>
      <c r="BA402" s="23">
        <v>221</v>
      </c>
      <c r="BB402" s="57"/>
      <c r="BC402" s="57"/>
      <c r="BD402" s="122"/>
      <c r="BE402" s="122"/>
      <c r="BF402" s="57"/>
      <c r="BG402" s="57"/>
      <c r="BH402" s="57"/>
      <c r="BI402" s="57"/>
    </row>
    <row r="403" spans="1:61">
      <c r="A403" s="57"/>
      <c r="B403" s="57" t="s">
        <v>228</v>
      </c>
      <c r="C403" s="57" t="s">
        <v>240</v>
      </c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123"/>
      <c r="V403" s="123"/>
      <c r="W403" s="123"/>
      <c r="X403" s="123"/>
      <c r="Y403" s="123"/>
      <c r="Z403" s="123"/>
      <c r="AA403" s="123"/>
      <c r="AB403" s="123"/>
      <c r="AC403" s="123">
        <v>14</v>
      </c>
      <c r="AD403" s="123">
        <v>14</v>
      </c>
      <c r="AE403" s="123">
        <v>14</v>
      </c>
      <c r="AF403" s="123">
        <v>14</v>
      </c>
      <c r="AG403" s="123">
        <v>14</v>
      </c>
      <c r="AH403" s="123">
        <v>14</v>
      </c>
      <c r="AI403" s="123">
        <v>14</v>
      </c>
      <c r="AJ403" s="123">
        <v>13</v>
      </c>
      <c r="AK403" s="123">
        <v>13</v>
      </c>
      <c r="AL403" s="123">
        <v>13</v>
      </c>
      <c r="AM403" s="123">
        <v>15</v>
      </c>
      <c r="AN403" s="123">
        <v>15</v>
      </c>
      <c r="AO403" s="123">
        <v>15</v>
      </c>
      <c r="AP403" s="123">
        <v>15</v>
      </c>
      <c r="AQ403" s="123">
        <v>15</v>
      </c>
      <c r="AR403" s="123">
        <v>15</v>
      </c>
      <c r="AS403" s="123">
        <v>15</v>
      </c>
      <c r="AT403" s="123">
        <v>15</v>
      </c>
      <c r="AU403" s="123">
        <v>15</v>
      </c>
      <c r="AV403" s="57">
        <v>15</v>
      </c>
      <c r="AW403" s="57">
        <v>15</v>
      </c>
      <c r="AX403" s="57">
        <v>15</v>
      </c>
      <c r="AY403" s="23">
        <v>15</v>
      </c>
      <c r="AZ403" s="57">
        <v>15</v>
      </c>
      <c r="BA403" s="57">
        <v>15</v>
      </c>
      <c r="BB403" s="57"/>
      <c r="BC403" s="57"/>
      <c r="BD403" s="122"/>
      <c r="BE403" s="122"/>
      <c r="BF403" s="57"/>
      <c r="BG403" s="57"/>
      <c r="BH403" s="57"/>
      <c r="BI403" s="57"/>
    </row>
    <row r="404" spans="1:61">
      <c r="A404" s="57"/>
      <c r="B404" s="57"/>
      <c r="C404" s="57" t="s">
        <v>241</v>
      </c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>
        <v>3</v>
      </c>
      <c r="AD404" s="123">
        <v>3</v>
      </c>
      <c r="AE404" s="123">
        <v>3</v>
      </c>
      <c r="AF404" s="123">
        <v>4</v>
      </c>
      <c r="AG404" s="123">
        <v>4</v>
      </c>
      <c r="AH404" s="123">
        <v>4</v>
      </c>
      <c r="AI404" s="123">
        <v>4</v>
      </c>
      <c r="AJ404" s="123">
        <v>4</v>
      </c>
      <c r="AK404" s="123">
        <v>4</v>
      </c>
      <c r="AL404" s="57">
        <v>4</v>
      </c>
      <c r="AM404" s="123">
        <v>4</v>
      </c>
      <c r="AN404" s="123">
        <v>4</v>
      </c>
      <c r="AO404" s="123">
        <v>4</v>
      </c>
      <c r="AP404" s="123">
        <v>4</v>
      </c>
      <c r="AQ404" s="123">
        <v>4</v>
      </c>
      <c r="AR404" s="123">
        <v>4</v>
      </c>
      <c r="AS404" s="123">
        <v>4</v>
      </c>
      <c r="AT404" s="57">
        <v>4</v>
      </c>
      <c r="AU404" s="57">
        <v>0</v>
      </c>
      <c r="AV404" s="57">
        <v>0</v>
      </c>
      <c r="AW404" s="57">
        <v>0</v>
      </c>
      <c r="AX404" s="57">
        <v>0</v>
      </c>
      <c r="AY404" s="295"/>
      <c r="AZ404" s="252"/>
      <c r="BA404" s="252"/>
      <c r="BB404" s="57"/>
      <c r="BC404" s="57"/>
      <c r="BD404" s="122"/>
      <c r="BE404" s="122"/>
      <c r="BF404" s="57"/>
      <c r="BG404" s="57"/>
      <c r="BH404" s="57"/>
      <c r="BI404" s="57"/>
    </row>
    <row r="405" spans="1:61">
      <c r="A405" s="57"/>
      <c r="B405" s="57"/>
      <c r="C405" s="57" t="s">
        <v>243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266"/>
      <c r="U405" s="266"/>
      <c r="V405" s="266"/>
      <c r="W405" s="266"/>
      <c r="X405" s="266"/>
      <c r="Y405" s="266"/>
      <c r="Z405" s="266"/>
      <c r="AA405" s="266"/>
      <c r="AB405" s="295"/>
      <c r="AC405" s="295"/>
      <c r="AD405" s="252"/>
      <c r="AE405" s="252"/>
      <c r="AF405" s="252"/>
      <c r="AG405" s="252"/>
      <c r="AH405" s="252"/>
      <c r="AI405" s="252"/>
      <c r="AJ405" s="252"/>
      <c r="AK405" s="252"/>
      <c r="AL405" s="252"/>
      <c r="AM405" s="295"/>
      <c r="AN405" s="123">
        <v>16</v>
      </c>
      <c r="AO405" s="123">
        <v>16</v>
      </c>
      <c r="AP405" s="123">
        <v>16</v>
      </c>
      <c r="AQ405" s="123">
        <v>17</v>
      </c>
      <c r="AR405" s="123">
        <v>19</v>
      </c>
      <c r="AS405" s="123">
        <v>23</v>
      </c>
      <c r="AT405" s="123">
        <v>23</v>
      </c>
      <c r="AU405" s="123">
        <v>23</v>
      </c>
      <c r="AV405" s="57">
        <v>23</v>
      </c>
      <c r="AW405" s="57">
        <v>22</v>
      </c>
      <c r="AX405" s="57">
        <v>23</v>
      </c>
      <c r="AY405" s="23">
        <v>21</v>
      </c>
      <c r="AZ405" s="57">
        <v>22</v>
      </c>
      <c r="BA405" s="57">
        <v>24</v>
      </c>
      <c r="BB405" s="57"/>
      <c r="BC405" s="57"/>
      <c r="BD405" s="122"/>
      <c r="BE405" s="122"/>
      <c r="BF405" s="57"/>
      <c r="BG405" s="57"/>
      <c r="BH405" s="57"/>
      <c r="BI405" s="57"/>
    </row>
    <row r="406" spans="1:61">
      <c r="A406" s="57"/>
      <c r="B406" s="57"/>
      <c r="C406" s="57" t="s">
        <v>648</v>
      </c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266"/>
      <c r="U406" s="266"/>
      <c r="V406" s="266"/>
      <c r="W406" s="266"/>
      <c r="X406" s="266"/>
      <c r="Y406" s="266"/>
      <c r="Z406" s="266"/>
      <c r="AA406" s="266"/>
      <c r="AB406" s="295"/>
      <c r="AC406" s="295"/>
      <c r="AD406" s="252"/>
      <c r="AE406" s="252"/>
      <c r="AF406" s="252"/>
      <c r="AG406" s="252"/>
      <c r="AH406" s="252"/>
      <c r="AI406" s="252"/>
      <c r="AJ406" s="252"/>
      <c r="AK406" s="252"/>
      <c r="AL406" s="252"/>
      <c r="AM406" s="252"/>
      <c r="AN406" s="252"/>
      <c r="AO406" s="252"/>
      <c r="AP406" s="252"/>
      <c r="AQ406" s="252"/>
      <c r="AR406" s="295"/>
      <c r="AS406" s="295"/>
      <c r="AT406" s="295"/>
      <c r="AU406" s="252"/>
      <c r="AV406" s="23">
        <v>4</v>
      </c>
      <c r="AW406" s="23">
        <v>4</v>
      </c>
      <c r="AX406" s="23">
        <v>4</v>
      </c>
      <c r="AY406" s="23">
        <v>4</v>
      </c>
      <c r="AZ406" s="23">
        <v>4</v>
      </c>
      <c r="BA406" s="57">
        <v>4</v>
      </c>
      <c r="BB406" s="57"/>
      <c r="BC406" s="57"/>
      <c r="BD406" s="122"/>
      <c r="BE406" s="122"/>
      <c r="BF406" s="57"/>
      <c r="BG406" s="57"/>
      <c r="BH406" s="57"/>
      <c r="BI406" s="57"/>
    </row>
    <row r="407" spans="1:61">
      <c r="A407" s="57"/>
      <c r="B407" s="57"/>
      <c r="C407" s="57" t="s">
        <v>242</v>
      </c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>
        <v>14</v>
      </c>
      <c r="AD407" s="123">
        <v>14</v>
      </c>
      <c r="AE407" s="123">
        <v>17</v>
      </c>
      <c r="AF407" s="123">
        <v>17</v>
      </c>
      <c r="AG407" s="123">
        <v>17</v>
      </c>
      <c r="AH407" s="123">
        <v>17</v>
      </c>
      <c r="AI407" s="123">
        <v>17</v>
      </c>
      <c r="AJ407" s="123">
        <v>17</v>
      </c>
      <c r="AK407" s="123">
        <v>17</v>
      </c>
      <c r="AL407" s="57">
        <v>13</v>
      </c>
      <c r="AM407" s="123">
        <v>12</v>
      </c>
      <c r="AN407" s="123">
        <v>12</v>
      </c>
      <c r="AO407" s="123">
        <v>12</v>
      </c>
      <c r="AP407" s="123">
        <v>12</v>
      </c>
      <c r="AQ407" s="123">
        <v>11</v>
      </c>
      <c r="AR407" s="123">
        <v>11</v>
      </c>
      <c r="AS407" s="123">
        <v>11</v>
      </c>
      <c r="AT407" s="123">
        <v>11</v>
      </c>
      <c r="AU407" s="123">
        <v>11</v>
      </c>
      <c r="AV407" s="57">
        <v>9</v>
      </c>
      <c r="AW407" s="57">
        <v>8</v>
      </c>
      <c r="AX407" s="57">
        <v>8</v>
      </c>
      <c r="AY407" s="23">
        <v>8</v>
      </c>
      <c r="AZ407" s="57">
        <v>11</v>
      </c>
      <c r="BA407" s="57">
        <v>8</v>
      </c>
      <c r="BB407" s="57"/>
      <c r="BC407" s="57"/>
      <c r="BD407" s="122"/>
      <c r="BE407" s="122"/>
      <c r="BF407" s="57"/>
      <c r="BG407" s="57"/>
      <c r="BH407" s="57"/>
      <c r="BI407" s="57"/>
    </row>
    <row r="408" spans="1:61">
      <c r="A408" s="57"/>
      <c r="B408" s="57"/>
      <c r="C408" s="57" t="s">
        <v>244</v>
      </c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266"/>
      <c r="U408" s="266"/>
      <c r="V408" s="266"/>
      <c r="W408" s="266"/>
      <c r="X408" s="266"/>
      <c r="Y408" s="266"/>
      <c r="Z408" s="266"/>
      <c r="AA408" s="266"/>
      <c r="AB408" s="295"/>
      <c r="AC408" s="295"/>
      <c r="AD408" s="252"/>
      <c r="AE408" s="252"/>
      <c r="AF408" s="252"/>
      <c r="AG408" s="252"/>
      <c r="AH408" s="252"/>
      <c r="AI408" s="252"/>
      <c r="AJ408" s="252"/>
      <c r="AK408" s="252"/>
      <c r="AL408" s="252"/>
      <c r="AM408" s="252"/>
      <c r="AN408" s="252"/>
      <c r="AO408" s="252"/>
      <c r="AP408" s="252"/>
      <c r="AQ408" s="252"/>
      <c r="AR408" s="295"/>
      <c r="AS408" s="295"/>
      <c r="AT408" s="123">
        <v>0</v>
      </c>
      <c r="AU408" s="123">
        <v>0</v>
      </c>
      <c r="AV408" s="23">
        <v>0</v>
      </c>
      <c r="AW408" s="23">
        <v>0</v>
      </c>
      <c r="AX408" s="23">
        <v>0</v>
      </c>
      <c r="AY408" s="23">
        <v>0</v>
      </c>
      <c r="AZ408" s="23">
        <v>0</v>
      </c>
      <c r="BA408" s="57">
        <v>0</v>
      </c>
      <c r="BB408" s="57"/>
      <c r="BC408" s="57"/>
      <c r="BD408" s="122"/>
      <c r="BE408" s="122"/>
      <c r="BF408" s="57"/>
      <c r="BG408" s="57"/>
      <c r="BH408" s="57"/>
      <c r="BI408" s="57"/>
    </row>
    <row r="409" spans="1:61">
      <c r="A409" s="57" t="s">
        <v>246</v>
      </c>
      <c r="B409" s="57" t="s">
        <v>247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123">
        <v>10323</v>
      </c>
      <c r="U409" s="123">
        <v>10577</v>
      </c>
      <c r="V409" s="123">
        <v>10797</v>
      </c>
      <c r="W409" s="123">
        <v>11227</v>
      </c>
      <c r="X409" s="123">
        <v>11529</v>
      </c>
      <c r="Y409" s="123">
        <v>11779</v>
      </c>
      <c r="Z409" s="123">
        <v>12268</v>
      </c>
      <c r="AA409" s="123">
        <v>12673</v>
      </c>
      <c r="AB409" s="123">
        <v>12980</v>
      </c>
      <c r="AC409" s="123">
        <v>13145</v>
      </c>
      <c r="AD409" s="123">
        <v>13364</v>
      </c>
      <c r="AE409" s="123">
        <v>13887</v>
      </c>
      <c r="AF409" s="123">
        <v>14405</v>
      </c>
      <c r="AG409" s="123">
        <v>14621</v>
      </c>
      <c r="AH409" s="123">
        <v>15367</v>
      </c>
      <c r="AI409" s="123">
        <v>16056</v>
      </c>
      <c r="AJ409" s="123">
        <v>16564</v>
      </c>
      <c r="AK409" s="123">
        <v>16831</v>
      </c>
      <c r="AL409" s="123">
        <v>17377</v>
      </c>
      <c r="AM409" s="123">
        <v>18130</v>
      </c>
      <c r="AN409" s="123">
        <v>18996</v>
      </c>
      <c r="AO409" s="123">
        <v>19997</v>
      </c>
      <c r="AP409" s="123">
        <v>20861</v>
      </c>
      <c r="AQ409" s="123">
        <v>21542</v>
      </c>
      <c r="AR409" s="123">
        <v>21927</v>
      </c>
      <c r="AS409" s="123">
        <v>22254</v>
      </c>
      <c r="AT409" s="123">
        <v>22399</v>
      </c>
      <c r="AU409" s="123">
        <v>22565</v>
      </c>
      <c r="AV409" s="23">
        <v>17695</v>
      </c>
      <c r="AW409" s="23">
        <v>17958</v>
      </c>
      <c r="AX409" s="23">
        <v>18015</v>
      </c>
      <c r="AY409" s="23">
        <v>18080</v>
      </c>
      <c r="AZ409" s="23">
        <v>17869</v>
      </c>
      <c r="BA409" s="23">
        <v>17936</v>
      </c>
      <c r="BB409" s="57"/>
      <c r="BC409" s="57"/>
      <c r="BD409" s="122"/>
      <c r="BE409" s="122"/>
      <c r="BF409" s="57"/>
      <c r="BG409" s="57"/>
      <c r="BH409" s="57"/>
      <c r="BI409" s="57"/>
    </row>
    <row r="410" spans="1:61">
      <c r="A410" s="57"/>
      <c r="B410" s="57" t="s">
        <v>248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123">
        <v>24316</v>
      </c>
      <c r="U410" s="123">
        <v>24221</v>
      </c>
      <c r="V410" s="123">
        <v>24333</v>
      </c>
      <c r="W410" s="123">
        <v>24698</v>
      </c>
      <c r="X410" s="123">
        <v>24931</v>
      </c>
      <c r="Y410" s="123">
        <v>25426</v>
      </c>
      <c r="Z410" s="123">
        <v>25697</v>
      </c>
      <c r="AA410" s="123">
        <v>25835</v>
      </c>
      <c r="AB410" s="123">
        <v>25798</v>
      </c>
      <c r="AC410" s="123">
        <v>25551</v>
      </c>
      <c r="AD410" s="123">
        <v>25502</v>
      </c>
      <c r="AE410" s="123">
        <v>25884</v>
      </c>
      <c r="AF410" s="123">
        <v>26030</v>
      </c>
      <c r="AG410" s="123">
        <v>27131</v>
      </c>
      <c r="AH410" s="123">
        <v>27979</v>
      </c>
      <c r="AI410" s="123">
        <v>28679</v>
      </c>
      <c r="AJ410" s="123">
        <v>29426</v>
      </c>
      <c r="AK410" s="123">
        <v>29699</v>
      </c>
      <c r="AL410" s="123">
        <v>30578</v>
      </c>
      <c r="AM410" s="123">
        <v>31755</v>
      </c>
      <c r="AN410" s="123">
        <v>32824</v>
      </c>
      <c r="AO410" s="123">
        <v>34030</v>
      </c>
      <c r="AP410" s="123">
        <v>35406</v>
      </c>
      <c r="AQ410" s="123">
        <v>36284</v>
      </c>
      <c r="AR410" s="123">
        <v>36665</v>
      </c>
      <c r="AS410" s="123">
        <v>36905</v>
      </c>
      <c r="AT410" s="123">
        <v>36743</v>
      </c>
      <c r="AU410" s="123">
        <v>36612</v>
      </c>
      <c r="AV410" s="23">
        <v>27728</v>
      </c>
      <c r="AW410" s="23">
        <v>28053</v>
      </c>
      <c r="AX410" s="23">
        <v>28204</v>
      </c>
      <c r="AY410" s="23">
        <v>28222</v>
      </c>
      <c r="AZ410" s="23">
        <v>27864</v>
      </c>
      <c r="BA410" s="23">
        <v>27769</v>
      </c>
      <c r="BB410" s="57"/>
      <c r="BC410" s="57"/>
      <c r="BD410" s="122"/>
      <c r="BE410" s="122"/>
      <c r="BF410" s="57"/>
      <c r="BG410" s="57"/>
      <c r="BH410" s="57"/>
      <c r="BI410" s="57"/>
    </row>
    <row r="411" spans="1:61">
      <c r="A411" s="57"/>
      <c r="B411" s="57"/>
      <c r="C411" s="57" t="s">
        <v>249</v>
      </c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266"/>
      <c r="U411" s="266"/>
      <c r="V411" s="266"/>
      <c r="W411" s="266"/>
      <c r="X411" s="123">
        <v>2217</v>
      </c>
      <c r="Y411" s="123">
        <v>2470</v>
      </c>
      <c r="Z411" s="123">
        <v>2655</v>
      </c>
      <c r="AA411" s="123">
        <v>2816</v>
      </c>
      <c r="AB411" s="123">
        <v>3002</v>
      </c>
      <c r="AC411" s="123">
        <v>2977</v>
      </c>
      <c r="AD411" s="123">
        <v>3023</v>
      </c>
      <c r="AE411" s="123">
        <v>3043</v>
      </c>
      <c r="AF411" s="123">
        <v>3204</v>
      </c>
      <c r="AG411" s="123">
        <v>3257</v>
      </c>
      <c r="AH411" s="123">
        <v>3255</v>
      </c>
      <c r="AI411" s="123">
        <v>3231</v>
      </c>
      <c r="AJ411" s="123">
        <v>3332</v>
      </c>
      <c r="AK411" s="123">
        <v>3374</v>
      </c>
      <c r="AL411" s="123">
        <v>3475</v>
      </c>
      <c r="AM411" s="123">
        <v>3533</v>
      </c>
      <c r="AN411" s="123">
        <v>3579</v>
      </c>
      <c r="AO411" s="123">
        <v>3623</v>
      </c>
      <c r="AP411" s="123">
        <v>4051</v>
      </c>
      <c r="AQ411" s="123">
        <v>4618</v>
      </c>
      <c r="AR411" s="123">
        <v>5286</v>
      </c>
      <c r="AS411" s="123">
        <v>5728</v>
      </c>
      <c r="AT411" s="123">
        <v>6175</v>
      </c>
      <c r="AU411" s="123">
        <v>6433</v>
      </c>
      <c r="AV411" s="279"/>
      <c r="AW411" s="279"/>
      <c r="AX411" s="279"/>
      <c r="AY411" s="279"/>
      <c r="AZ411" s="279"/>
      <c r="BA411" s="279"/>
      <c r="BB411" s="57"/>
      <c r="BC411" s="57"/>
      <c r="BD411" s="122"/>
      <c r="BE411" s="122"/>
      <c r="BF411" s="57"/>
      <c r="BG411" s="57"/>
      <c r="BH411" s="57"/>
      <c r="BI411" s="57"/>
    </row>
    <row r="412" spans="1:61">
      <c r="A412" s="57"/>
      <c r="B412" s="57" t="s">
        <v>250</v>
      </c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266"/>
      <c r="U412" s="266"/>
      <c r="V412" s="266"/>
      <c r="W412" s="266"/>
      <c r="X412" s="261">
        <v>8.8999999999999996E-2</v>
      </c>
      <c r="Y412" s="261">
        <v>9.7000000000000003E-2</v>
      </c>
      <c r="Z412" s="261">
        <v>0.10299999999999999</v>
      </c>
      <c r="AA412" s="261">
        <v>0.109</v>
      </c>
      <c r="AB412" s="261">
        <v>0.11600000000000001</v>
      </c>
      <c r="AC412" s="261">
        <v>0.11700000000000001</v>
      </c>
      <c r="AD412" s="261">
        <v>0.11899999999999999</v>
      </c>
      <c r="AE412" s="261">
        <v>0.11799999999999999</v>
      </c>
      <c r="AF412" s="261">
        <v>0.123</v>
      </c>
      <c r="AG412" s="261">
        <v>0.12</v>
      </c>
      <c r="AH412" s="261">
        <v>0.11600000000000001</v>
      </c>
      <c r="AI412" s="261">
        <v>0.113</v>
      </c>
      <c r="AJ412" s="261">
        <v>0.113</v>
      </c>
      <c r="AK412" s="261">
        <v>0.114</v>
      </c>
      <c r="AL412" s="261">
        <v>0.114</v>
      </c>
      <c r="AM412" s="261">
        <v>0.111</v>
      </c>
      <c r="AN412" s="261">
        <v>0.109</v>
      </c>
      <c r="AO412" s="261">
        <v>0.106</v>
      </c>
      <c r="AP412" s="261">
        <v>0.114</v>
      </c>
      <c r="AQ412" s="261">
        <v>0.127</v>
      </c>
      <c r="AR412" s="261">
        <v>0.14399999999999999</v>
      </c>
      <c r="AS412" s="261">
        <v>0.155</v>
      </c>
      <c r="AT412" s="261">
        <v>0.16800000000000001</v>
      </c>
      <c r="AU412" s="261">
        <v>0.17599999999999999</v>
      </c>
      <c r="AV412" s="279"/>
      <c r="AW412" s="279"/>
      <c r="AX412" s="279"/>
      <c r="AY412" s="279"/>
      <c r="AZ412" s="279"/>
      <c r="BA412" s="279"/>
      <c r="BB412" s="57"/>
      <c r="BC412" s="57"/>
      <c r="BD412" s="122"/>
      <c r="BE412" s="122"/>
      <c r="BF412" s="57"/>
      <c r="BG412" s="57"/>
      <c r="BH412" s="57"/>
      <c r="BI412" s="57"/>
    </row>
    <row r="413" spans="1:61">
      <c r="A413" s="57"/>
      <c r="B413" s="57" t="s">
        <v>251</v>
      </c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123">
        <v>65452</v>
      </c>
      <c r="U413" s="123">
        <v>66034</v>
      </c>
      <c r="V413" s="123">
        <v>67308</v>
      </c>
      <c r="W413" s="123">
        <v>73976</v>
      </c>
      <c r="X413" s="123">
        <v>73315</v>
      </c>
      <c r="Y413" s="123">
        <v>75916</v>
      </c>
      <c r="Z413" s="123">
        <v>84609</v>
      </c>
      <c r="AA413" s="123">
        <v>86384</v>
      </c>
      <c r="AB413" s="123">
        <v>89646</v>
      </c>
      <c r="AC413" s="123">
        <v>90424</v>
      </c>
      <c r="AD413" s="123">
        <v>91750</v>
      </c>
      <c r="AE413" s="123">
        <v>95423</v>
      </c>
      <c r="AF413" s="123">
        <v>101518</v>
      </c>
      <c r="AG413" s="123">
        <v>102947</v>
      </c>
      <c r="AH413" s="123">
        <v>111460</v>
      </c>
      <c r="AI413" s="123">
        <v>110709</v>
      </c>
      <c r="AJ413" s="123">
        <v>113031</v>
      </c>
      <c r="AK413" s="123">
        <v>113849</v>
      </c>
      <c r="AL413" s="123">
        <v>115338</v>
      </c>
      <c r="AM413" s="123">
        <v>111990</v>
      </c>
      <c r="AN413" s="123">
        <v>120624</v>
      </c>
      <c r="AO413" s="123">
        <v>117929</v>
      </c>
      <c r="AP413" s="123">
        <v>117101</v>
      </c>
      <c r="AQ413" s="123">
        <v>115270</v>
      </c>
      <c r="AR413" s="123">
        <v>122948</v>
      </c>
      <c r="AS413" s="123">
        <v>120476</v>
      </c>
      <c r="AT413" s="123">
        <v>132943</v>
      </c>
      <c r="AU413" s="123">
        <v>133280</v>
      </c>
      <c r="AV413" s="23">
        <v>125516</v>
      </c>
      <c r="AW413" s="23">
        <v>123140</v>
      </c>
      <c r="AX413" s="23">
        <v>116022</v>
      </c>
      <c r="AY413" s="23">
        <v>116844</v>
      </c>
      <c r="AZ413" s="23">
        <v>138900</v>
      </c>
      <c r="BA413" s="23">
        <v>140945</v>
      </c>
      <c r="BB413" s="57"/>
      <c r="BC413" s="57"/>
      <c r="BD413" s="122"/>
      <c r="BE413" s="122"/>
      <c r="BF413" s="57"/>
      <c r="BG413" s="57"/>
      <c r="BH413" s="57"/>
      <c r="BI413" s="57"/>
    </row>
    <row r="414" spans="1:61">
      <c r="A414" s="57"/>
      <c r="B414" s="57" t="s">
        <v>252</v>
      </c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123">
        <v>27787</v>
      </c>
      <c r="U414" s="123">
        <v>28836</v>
      </c>
      <c r="V414" s="123">
        <v>10797</v>
      </c>
      <c r="W414" s="123">
        <v>33361</v>
      </c>
      <c r="X414" s="123">
        <v>33904</v>
      </c>
      <c r="Y414" s="123">
        <v>35169</v>
      </c>
      <c r="Z414" s="123">
        <v>40393</v>
      </c>
      <c r="AA414" s="123">
        <v>42375</v>
      </c>
      <c r="AB414" s="123">
        <v>45105</v>
      </c>
      <c r="AC414" s="123">
        <v>46520</v>
      </c>
      <c r="AD414" s="123">
        <v>48080</v>
      </c>
      <c r="AE414" s="123">
        <v>51196</v>
      </c>
      <c r="AF414" s="123">
        <v>56180</v>
      </c>
      <c r="AG414" s="123">
        <v>55479</v>
      </c>
      <c r="AH414" s="123">
        <v>61218</v>
      </c>
      <c r="AI414" s="123">
        <v>61981</v>
      </c>
      <c r="AJ414" s="123">
        <v>63626</v>
      </c>
      <c r="AK414" s="123">
        <v>64521</v>
      </c>
      <c r="AL414" s="123">
        <v>65545</v>
      </c>
      <c r="AM414" s="123">
        <v>63939</v>
      </c>
      <c r="AN414" s="123">
        <v>69808</v>
      </c>
      <c r="AO414" s="123">
        <v>69298</v>
      </c>
      <c r="AP414" s="123">
        <v>68995</v>
      </c>
      <c r="AQ414" s="123">
        <v>68436</v>
      </c>
      <c r="AR414" s="123">
        <v>73527</v>
      </c>
      <c r="AS414" s="123">
        <v>72648</v>
      </c>
      <c r="AT414" s="123">
        <v>81044</v>
      </c>
      <c r="AU414" s="123">
        <v>82144</v>
      </c>
      <c r="AV414" s="23">
        <v>80100</v>
      </c>
      <c r="AW414" s="23">
        <v>78828</v>
      </c>
      <c r="AX414" s="23">
        <v>74108</v>
      </c>
      <c r="AY414" s="23">
        <v>74854</v>
      </c>
      <c r="AZ414" s="23">
        <v>89076</v>
      </c>
      <c r="BA414" s="23">
        <v>91037</v>
      </c>
      <c r="BB414" s="57"/>
      <c r="BC414" s="57"/>
      <c r="BD414" s="122"/>
      <c r="BE414" s="122"/>
      <c r="BF414" s="57"/>
      <c r="BG414" s="57"/>
      <c r="BH414" s="57"/>
      <c r="BI414" s="57"/>
    </row>
    <row r="415" spans="1:61">
      <c r="A415" s="57"/>
      <c r="B415" s="57" t="s">
        <v>253</v>
      </c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123"/>
      <c r="U415" s="123"/>
      <c r="V415" s="123"/>
      <c r="W415" s="123">
        <v>59790</v>
      </c>
      <c r="X415" s="123">
        <v>96367</v>
      </c>
      <c r="Y415" s="123">
        <v>111404</v>
      </c>
      <c r="Z415" s="123">
        <v>117703</v>
      </c>
      <c r="AA415" s="123">
        <v>113239</v>
      </c>
      <c r="AB415" s="123">
        <v>125302</v>
      </c>
      <c r="AC415" s="123">
        <v>132961</v>
      </c>
      <c r="AD415" s="123">
        <v>136387</v>
      </c>
      <c r="AE415" s="123">
        <v>143203</v>
      </c>
      <c r="AF415" s="123">
        <v>150658</v>
      </c>
      <c r="AG415" s="123">
        <v>154349</v>
      </c>
      <c r="AH415" s="123">
        <v>164415</v>
      </c>
      <c r="AI415" s="123">
        <v>169131</v>
      </c>
      <c r="AJ415" s="123">
        <v>174470</v>
      </c>
      <c r="AK415" s="123">
        <v>166092</v>
      </c>
      <c r="AL415" s="123">
        <v>174837</v>
      </c>
      <c r="AM415" s="123">
        <v>178034</v>
      </c>
      <c r="AN415" s="123">
        <v>174614</v>
      </c>
      <c r="AO415" s="123">
        <v>177715</v>
      </c>
      <c r="AP415" s="123">
        <v>178391</v>
      </c>
      <c r="AQ415" s="123">
        <v>190180</v>
      </c>
      <c r="AR415" s="123">
        <v>194703</v>
      </c>
      <c r="AS415" s="123">
        <v>210703</v>
      </c>
      <c r="AT415" s="123">
        <v>220427</v>
      </c>
      <c r="AU415" s="123">
        <v>244067</v>
      </c>
      <c r="AV415" s="23">
        <v>312124</v>
      </c>
      <c r="AW415" s="23">
        <v>306433</v>
      </c>
      <c r="AX415" s="23">
        <v>314336</v>
      </c>
      <c r="AY415" s="23">
        <v>333481</v>
      </c>
      <c r="AZ415" s="23">
        <v>354424</v>
      </c>
      <c r="BA415" s="23">
        <v>367930</v>
      </c>
      <c r="BB415" s="57"/>
      <c r="BC415" s="57"/>
      <c r="BD415" s="122"/>
      <c r="BE415" s="122"/>
      <c r="BF415" s="57"/>
      <c r="BG415" s="57"/>
      <c r="BH415" s="57"/>
      <c r="BI415" s="57"/>
    </row>
    <row r="416" spans="1:61">
      <c r="A416" s="57"/>
      <c r="B416" s="57" t="s">
        <v>254</v>
      </c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274"/>
      <c r="U416" s="274"/>
      <c r="V416" s="274"/>
      <c r="W416" s="274"/>
      <c r="X416" s="274"/>
      <c r="Y416" s="123">
        <v>856129</v>
      </c>
      <c r="Z416" s="123">
        <v>982395</v>
      </c>
      <c r="AA416" s="123">
        <v>1073401</v>
      </c>
      <c r="AB416" s="123">
        <v>1154809</v>
      </c>
      <c r="AC416" s="123">
        <v>1182000</v>
      </c>
      <c r="AD416" s="123">
        <v>1216036</v>
      </c>
      <c r="AE416" s="123">
        <v>1301048</v>
      </c>
      <c r="AF416" s="123">
        <v>1409538</v>
      </c>
      <c r="AG416" s="123">
        <v>1446196</v>
      </c>
      <c r="AH416" s="123">
        <v>1631154</v>
      </c>
      <c r="AI416" s="123">
        <v>1703642</v>
      </c>
      <c r="AJ416" s="123">
        <v>1795288</v>
      </c>
      <c r="AK416" s="123">
        <v>1854701</v>
      </c>
      <c r="AL416" s="123">
        <v>1926483</v>
      </c>
      <c r="AM416" s="123">
        <v>1952046</v>
      </c>
      <c r="AN416" s="123">
        <v>2207378</v>
      </c>
      <c r="AO416" s="123">
        <v>2273456</v>
      </c>
      <c r="AP416" s="123">
        <v>2343227</v>
      </c>
      <c r="AQ416" s="123">
        <v>2382591</v>
      </c>
      <c r="AR416" s="123">
        <v>2588499</v>
      </c>
      <c r="AS416" s="123">
        <v>2636097</v>
      </c>
      <c r="AT416" s="123">
        <v>2913875</v>
      </c>
      <c r="AU416" s="123">
        <v>2936603</v>
      </c>
      <c r="AV416" s="23">
        <v>2118945</v>
      </c>
      <c r="AW416" s="23">
        <v>2095942</v>
      </c>
      <c r="AX416" s="23">
        <v>1999602</v>
      </c>
      <c r="AY416" s="23">
        <v>2025987</v>
      </c>
      <c r="AZ416" s="23">
        <v>2352773</v>
      </c>
      <c r="BA416" s="23">
        <v>2436760</v>
      </c>
      <c r="BB416" s="57"/>
      <c r="BC416" s="57"/>
      <c r="BD416" s="122"/>
      <c r="BE416" s="122"/>
      <c r="BF416" s="57"/>
      <c r="BG416" s="57"/>
      <c r="BH416" s="57"/>
      <c r="BI416" s="57"/>
    </row>
    <row r="417" spans="1:61">
      <c r="A417" s="57"/>
      <c r="B417" s="57" t="s">
        <v>255</v>
      </c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274"/>
      <c r="U417" s="274"/>
      <c r="V417" s="274"/>
      <c r="W417" s="274"/>
      <c r="X417" s="274"/>
      <c r="Y417" s="123">
        <v>1622902</v>
      </c>
      <c r="Z417" s="123">
        <v>1776001</v>
      </c>
      <c r="AA417" s="123">
        <v>2017631</v>
      </c>
      <c r="AB417" s="123">
        <v>2227731</v>
      </c>
      <c r="AC417" s="123">
        <v>2297229</v>
      </c>
      <c r="AD417" s="123">
        <v>2340075</v>
      </c>
      <c r="AE417" s="123">
        <v>2536011</v>
      </c>
      <c r="AF417" s="123">
        <v>2875382</v>
      </c>
      <c r="AG417" s="123">
        <v>2943534</v>
      </c>
      <c r="AH417" s="123">
        <v>3159151</v>
      </c>
      <c r="AI417" s="123">
        <v>3384839</v>
      </c>
      <c r="AJ417" s="123">
        <v>3515554</v>
      </c>
      <c r="AK417" s="123">
        <v>3298931</v>
      </c>
      <c r="AL417" s="123">
        <v>3474546</v>
      </c>
      <c r="AM417" s="123">
        <v>3557470</v>
      </c>
      <c r="AN417" s="123">
        <v>3548064</v>
      </c>
      <c r="AO417" s="123">
        <v>3729402</v>
      </c>
      <c r="AP417" s="123">
        <v>3419415</v>
      </c>
      <c r="AQ417" s="123">
        <v>4037459</v>
      </c>
      <c r="AR417" s="123">
        <v>4349056</v>
      </c>
      <c r="AS417" s="123">
        <v>4829989</v>
      </c>
      <c r="AT417" s="123">
        <v>5151040</v>
      </c>
      <c r="AU417" s="123">
        <v>5500118</v>
      </c>
      <c r="AV417" s="23">
        <v>5602734</v>
      </c>
      <c r="AW417" s="23">
        <v>5651302</v>
      </c>
      <c r="AX417" s="23">
        <v>5960559</v>
      </c>
      <c r="AY417" s="23">
        <v>6288978</v>
      </c>
      <c r="AZ417" s="23">
        <v>6415686</v>
      </c>
      <c r="BA417" s="23">
        <v>6587713</v>
      </c>
      <c r="BB417" s="57"/>
      <c r="BC417" s="57"/>
      <c r="BD417" s="122"/>
      <c r="BE417" s="122"/>
      <c r="BF417" s="57"/>
      <c r="BG417" s="57"/>
      <c r="BH417" s="57"/>
      <c r="BI417" s="57"/>
    </row>
    <row r="418" spans="1:61">
      <c r="A418" s="57"/>
      <c r="B418" s="57" t="s">
        <v>256</v>
      </c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274"/>
      <c r="U418" s="274"/>
      <c r="V418" s="274"/>
      <c r="W418" s="274"/>
      <c r="X418" s="274"/>
      <c r="Y418" s="123">
        <v>1019428</v>
      </c>
      <c r="Z418" s="123">
        <v>1108757</v>
      </c>
      <c r="AA418" s="123">
        <v>759328</v>
      </c>
      <c r="AB418" s="123">
        <v>809260</v>
      </c>
      <c r="AC418" s="123">
        <v>891150</v>
      </c>
      <c r="AD418" s="123">
        <v>934970</v>
      </c>
      <c r="AE418" s="123">
        <v>963181</v>
      </c>
      <c r="AF418" s="123">
        <v>834853</v>
      </c>
      <c r="AG418" s="123">
        <v>1009798</v>
      </c>
      <c r="AH418" s="123">
        <v>1188464</v>
      </c>
      <c r="AI418" s="123">
        <v>1208794</v>
      </c>
      <c r="AJ418" s="123">
        <v>1345579</v>
      </c>
      <c r="AK418" s="123">
        <v>1340941</v>
      </c>
      <c r="AL418" s="123">
        <v>1603773</v>
      </c>
      <c r="AM418" s="123">
        <v>1781305</v>
      </c>
      <c r="AN418" s="123">
        <v>1517440</v>
      </c>
      <c r="AO418" s="123">
        <v>1731052</v>
      </c>
      <c r="AP418" s="123">
        <v>2215984</v>
      </c>
      <c r="AQ418" s="123">
        <v>2132237</v>
      </c>
      <c r="AR418" s="123">
        <v>1935828</v>
      </c>
      <c r="AS418" s="123">
        <v>1990466</v>
      </c>
      <c r="AT418" s="123">
        <v>1815960</v>
      </c>
      <c r="AU418" s="123">
        <v>1717137</v>
      </c>
      <c r="AV418" s="23">
        <v>17282</v>
      </c>
      <c r="AW418" s="23">
        <v>93</v>
      </c>
      <c r="AX418" s="23">
        <v>23516</v>
      </c>
      <c r="AY418" s="23">
        <v>74</v>
      </c>
      <c r="AZ418" s="295"/>
      <c r="BA418" s="295"/>
      <c r="BB418" s="57"/>
      <c r="BC418" s="57"/>
      <c r="BD418" s="122"/>
      <c r="BE418" s="122"/>
      <c r="BF418" s="57"/>
      <c r="BG418" s="57"/>
      <c r="BH418" s="57"/>
      <c r="BI418" s="57"/>
    </row>
    <row r="419" spans="1:61">
      <c r="A419" s="57"/>
      <c r="B419" s="57" t="s">
        <v>585</v>
      </c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274"/>
      <c r="U419" s="274"/>
      <c r="V419" s="274"/>
      <c r="W419" s="274"/>
      <c r="X419" s="274"/>
      <c r="Y419" s="274"/>
      <c r="Z419" s="274"/>
      <c r="AA419" s="274"/>
      <c r="AB419" s="252"/>
      <c r="AC419" s="252"/>
      <c r="AD419" s="252"/>
      <c r="AE419" s="252"/>
      <c r="AF419" s="252"/>
      <c r="AG419" s="252"/>
      <c r="AH419" s="252"/>
      <c r="AI419" s="252"/>
      <c r="AJ419" s="252"/>
      <c r="AK419" s="252"/>
      <c r="AL419" s="252"/>
      <c r="AM419" s="252"/>
      <c r="AN419" s="252"/>
      <c r="AO419" s="252"/>
      <c r="AP419" s="252"/>
      <c r="AQ419" s="252"/>
      <c r="AR419" s="252"/>
      <c r="AS419" s="252"/>
      <c r="AT419" s="252"/>
      <c r="AU419" s="252"/>
      <c r="AV419" s="23">
        <v>1096318</v>
      </c>
      <c r="AW419" s="23">
        <v>1214443</v>
      </c>
      <c r="AX419" s="23">
        <v>1126041</v>
      </c>
      <c r="AY419" s="23">
        <v>1246625</v>
      </c>
      <c r="AZ419" s="23">
        <v>1407926</v>
      </c>
      <c r="BA419" s="23">
        <v>1493098</v>
      </c>
      <c r="BB419" s="57"/>
      <c r="BC419" s="57"/>
      <c r="BD419" s="122"/>
      <c r="BE419" s="122"/>
      <c r="BF419" s="57"/>
      <c r="BG419" s="57"/>
      <c r="BH419" s="57"/>
      <c r="BI419" s="57"/>
    </row>
    <row r="420" spans="1:61">
      <c r="A420" s="57"/>
      <c r="B420" s="57" t="s">
        <v>586</v>
      </c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274"/>
      <c r="U420" s="274"/>
      <c r="V420" s="274"/>
      <c r="W420" s="274"/>
      <c r="X420" s="274"/>
      <c r="Y420" s="274"/>
      <c r="Z420" s="274"/>
      <c r="AA420" s="274"/>
      <c r="AB420" s="252"/>
      <c r="AC420" s="252"/>
      <c r="AD420" s="252"/>
      <c r="AE420" s="252"/>
      <c r="AF420" s="252"/>
      <c r="AG420" s="252"/>
      <c r="AH420" s="252"/>
      <c r="AI420" s="252"/>
      <c r="AJ420" s="252"/>
      <c r="AK420" s="252"/>
      <c r="AL420" s="252"/>
      <c r="AM420" s="252"/>
      <c r="AN420" s="252"/>
      <c r="AO420" s="252"/>
      <c r="AP420" s="252"/>
      <c r="AQ420" s="252"/>
      <c r="AR420" s="252"/>
      <c r="AS420" s="252"/>
      <c r="AT420" s="252"/>
      <c r="AU420" s="252"/>
      <c r="AV420" s="23">
        <v>1476</v>
      </c>
      <c r="AW420" s="23">
        <v>3453</v>
      </c>
      <c r="AX420" s="23">
        <v>1951</v>
      </c>
      <c r="AY420" s="23">
        <v>3691</v>
      </c>
      <c r="AZ420" s="23">
        <v>1514</v>
      </c>
      <c r="BA420" s="23">
        <v>1566</v>
      </c>
      <c r="BB420" s="57"/>
      <c r="BC420" s="57"/>
      <c r="BD420" s="122"/>
      <c r="BE420" s="122"/>
      <c r="BF420" s="57"/>
      <c r="BG420" s="57"/>
      <c r="BH420" s="57"/>
      <c r="BI420" s="57"/>
    </row>
    <row r="421" spans="1:61">
      <c r="A421" s="57"/>
      <c r="B421" s="57" t="s">
        <v>257</v>
      </c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274"/>
      <c r="U421" s="274"/>
      <c r="V421" s="274"/>
      <c r="W421" s="274"/>
      <c r="X421" s="274"/>
      <c r="Y421" s="274"/>
      <c r="Z421" s="274"/>
      <c r="AA421" s="274"/>
      <c r="AB421" s="252"/>
      <c r="AC421" s="252"/>
      <c r="AD421" s="252"/>
      <c r="AE421" s="252"/>
      <c r="AF421" s="252"/>
      <c r="AG421" s="252"/>
      <c r="AH421" s="252"/>
      <c r="AI421" s="252"/>
      <c r="AJ421" s="252"/>
      <c r="AK421" s="252"/>
      <c r="AL421" s="252"/>
      <c r="AM421" s="252"/>
      <c r="AN421" s="252"/>
      <c r="AO421" s="123">
        <v>303104</v>
      </c>
      <c r="AP421" s="123">
        <v>302836</v>
      </c>
      <c r="AQ421" s="123">
        <v>355775</v>
      </c>
      <c r="AR421" s="123">
        <v>433644</v>
      </c>
      <c r="AS421" s="123">
        <v>502413</v>
      </c>
      <c r="AT421" s="123">
        <v>510370</v>
      </c>
      <c r="AU421" s="123">
        <v>497689</v>
      </c>
      <c r="AV421" s="23">
        <v>462650</v>
      </c>
      <c r="AW421" s="23">
        <v>443819</v>
      </c>
      <c r="AX421" s="23">
        <v>478804</v>
      </c>
      <c r="AY421" s="23">
        <v>536056</v>
      </c>
      <c r="AZ421" s="23">
        <v>587107</v>
      </c>
      <c r="BA421" s="23">
        <v>639162</v>
      </c>
      <c r="BB421" s="57"/>
      <c r="BC421" s="57"/>
      <c r="BD421" s="122"/>
      <c r="BE421" s="122"/>
      <c r="BF421" s="57"/>
      <c r="BG421" s="57"/>
      <c r="BH421" s="57"/>
      <c r="BI421" s="57"/>
    </row>
    <row r="422" spans="1:61">
      <c r="A422" s="57" t="s">
        <v>258</v>
      </c>
      <c r="B422" s="253" t="s">
        <v>259</v>
      </c>
      <c r="C422" s="57" t="s">
        <v>129</v>
      </c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123">
        <v>4921991</v>
      </c>
      <c r="U422" s="123">
        <v>5417229</v>
      </c>
      <c r="V422" s="123">
        <v>5863290</v>
      </c>
      <c r="W422" s="123">
        <v>6546825</v>
      </c>
      <c r="X422" s="123">
        <v>6723857</v>
      </c>
      <c r="Y422" s="123">
        <v>7373068</v>
      </c>
      <c r="Z422" s="123">
        <v>7976496</v>
      </c>
      <c r="AA422" s="123">
        <v>8748851</v>
      </c>
      <c r="AB422" s="123">
        <v>9592268</v>
      </c>
      <c r="AC422" s="123">
        <v>9858309</v>
      </c>
      <c r="AD422" s="123">
        <v>10667903</v>
      </c>
      <c r="AE422" s="123">
        <v>11281641</v>
      </c>
      <c r="AF422" s="123">
        <v>11872828</v>
      </c>
      <c r="AG422" s="123">
        <v>11533212</v>
      </c>
      <c r="AH422" s="123">
        <v>9793653</v>
      </c>
      <c r="AI422" s="123">
        <v>10138386</v>
      </c>
      <c r="AJ422" s="123">
        <v>9994196</v>
      </c>
      <c r="AK422" s="123">
        <v>10886667</v>
      </c>
      <c r="AL422" s="123">
        <v>10190770</v>
      </c>
      <c r="AM422" s="123">
        <v>9342138</v>
      </c>
      <c r="AN422" s="123">
        <v>9139101</v>
      </c>
      <c r="AO422" s="123">
        <v>9277409</v>
      </c>
      <c r="AP422" s="123">
        <v>9174478</v>
      </c>
      <c r="AQ422" s="123">
        <v>8939969</v>
      </c>
      <c r="AR422" s="123">
        <v>8608883</v>
      </c>
      <c r="AS422" s="123">
        <v>8960661</v>
      </c>
      <c r="AT422" s="123">
        <v>10356757</v>
      </c>
      <c r="AU422" s="123">
        <v>10776819</v>
      </c>
      <c r="AV422" s="23">
        <v>10584999</v>
      </c>
      <c r="AW422" s="23">
        <v>10393732</v>
      </c>
      <c r="AX422" s="23">
        <v>9852736</v>
      </c>
      <c r="AY422" s="23">
        <v>9850379</v>
      </c>
      <c r="AZ422" s="23">
        <v>10098445</v>
      </c>
      <c r="BA422" s="23">
        <v>10070780</v>
      </c>
      <c r="BB422" s="57"/>
      <c r="BC422" s="57"/>
      <c r="BD422" s="122"/>
      <c r="BE422" s="122"/>
      <c r="BF422" s="57"/>
      <c r="BG422" s="57"/>
      <c r="BH422" s="57"/>
      <c r="BI422" s="57"/>
    </row>
    <row r="423" spans="1:61">
      <c r="A423" s="57" t="s">
        <v>192</v>
      </c>
      <c r="B423" s="253" t="s">
        <v>260</v>
      </c>
      <c r="C423" s="57" t="s">
        <v>129</v>
      </c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123">
        <v>346113</v>
      </c>
      <c r="U423" s="123">
        <v>329647</v>
      </c>
      <c r="V423" s="123">
        <v>418809</v>
      </c>
      <c r="W423" s="123">
        <v>450255</v>
      </c>
      <c r="X423" s="123">
        <v>543645</v>
      </c>
      <c r="Y423" s="123">
        <v>580430</v>
      </c>
      <c r="Z423" s="123">
        <v>637031</v>
      </c>
      <c r="AA423" s="123">
        <v>905925</v>
      </c>
      <c r="AB423" s="123">
        <v>1123502</v>
      </c>
      <c r="AC423" s="123">
        <v>1126334</v>
      </c>
      <c r="AD423" s="123">
        <v>1061807</v>
      </c>
      <c r="AE423" s="123">
        <v>1016199</v>
      </c>
      <c r="AF423" s="123">
        <v>852009</v>
      </c>
      <c r="AG423" s="123">
        <v>749431</v>
      </c>
      <c r="AH423" s="123">
        <v>681443</v>
      </c>
      <c r="AI423" s="123">
        <v>576103</v>
      </c>
      <c r="AJ423" s="123">
        <v>656010</v>
      </c>
      <c r="AK423" s="123">
        <v>558410</v>
      </c>
      <c r="AL423" s="123">
        <v>594843</v>
      </c>
      <c r="AM423" s="123">
        <v>610746</v>
      </c>
      <c r="AN423" s="123">
        <v>554073</v>
      </c>
      <c r="AO423" s="123">
        <v>533697</v>
      </c>
      <c r="AP423" s="123">
        <v>576725</v>
      </c>
      <c r="AQ423" s="123">
        <v>641150</v>
      </c>
      <c r="AR423" s="123">
        <v>569720</v>
      </c>
      <c r="AS423" s="123">
        <v>613274</v>
      </c>
      <c r="AT423" s="123">
        <v>755755</v>
      </c>
      <c r="AU423" s="123">
        <v>740993</v>
      </c>
      <c r="AV423" s="23">
        <v>722230</v>
      </c>
      <c r="AW423" s="23">
        <v>690390</v>
      </c>
      <c r="AX423" s="23">
        <v>619723</v>
      </c>
      <c r="AY423" s="23">
        <v>761752</v>
      </c>
      <c r="AZ423" s="23">
        <v>709202</v>
      </c>
      <c r="BA423" s="23">
        <v>740232</v>
      </c>
      <c r="BB423" s="57"/>
      <c r="BC423" s="57"/>
      <c r="BD423" s="122"/>
      <c r="BE423" s="122"/>
      <c r="BF423" s="57"/>
      <c r="BG423" s="57"/>
      <c r="BH423" s="57"/>
      <c r="BI423" s="57"/>
    </row>
    <row r="424" spans="1:61">
      <c r="A424" s="57"/>
      <c r="B424" s="253" t="s">
        <v>261</v>
      </c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123">
        <v>1830137</v>
      </c>
      <c r="U424" s="123">
        <v>1911925</v>
      </c>
      <c r="V424" s="123">
        <v>2092143</v>
      </c>
      <c r="W424" s="123">
        <v>2294459</v>
      </c>
      <c r="X424" s="123">
        <v>2410764</v>
      </c>
      <c r="Y424" s="123">
        <v>2622604</v>
      </c>
      <c r="Z424" s="123">
        <v>2835991</v>
      </c>
      <c r="AA424" s="123">
        <v>2952436</v>
      </c>
      <c r="AB424" s="123">
        <v>3140610</v>
      </c>
      <c r="AC424" s="123">
        <v>3404981</v>
      </c>
      <c r="AD424" s="123">
        <v>3555045</v>
      </c>
      <c r="AE424" s="123">
        <v>3820315</v>
      </c>
      <c r="AF424" s="123">
        <v>4194781</v>
      </c>
      <c r="AG424" s="123">
        <v>4415191</v>
      </c>
      <c r="AH424" s="123">
        <v>4780585</v>
      </c>
      <c r="AI424" s="123">
        <v>5079728</v>
      </c>
      <c r="AJ424" s="123">
        <v>5264689</v>
      </c>
      <c r="AK424" s="123">
        <v>5267838</v>
      </c>
      <c r="AL424" s="123">
        <v>5487424</v>
      </c>
      <c r="AM424" s="123">
        <v>5657730</v>
      </c>
      <c r="AN424" s="123">
        <v>5663668</v>
      </c>
      <c r="AO424" s="123">
        <v>5767832</v>
      </c>
      <c r="AP424" s="123">
        <v>5932048</v>
      </c>
      <c r="AQ424" s="123">
        <v>5839451</v>
      </c>
      <c r="AR424" s="123">
        <v>5966581</v>
      </c>
      <c r="AS424" s="123">
        <v>6138495</v>
      </c>
      <c r="AT424" s="123">
        <v>6187794</v>
      </c>
      <c r="AU424" s="123">
        <v>6342679</v>
      </c>
      <c r="AV424" s="23">
        <v>6452416</v>
      </c>
      <c r="AW424" s="23">
        <v>6713855</v>
      </c>
      <c r="AX424" s="23">
        <v>6870714</v>
      </c>
      <c r="AY424" s="23">
        <v>7019976</v>
      </c>
      <c r="AZ424" s="23">
        <v>6841649</v>
      </c>
      <c r="BA424" s="23">
        <v>6887244</v>
      </c>
      <c r="BB424" s="57"/>
      <c r="BC424" s="57"/>
      <c r="BD424" s="122"/>
      <c r="BE424" s="122"/>
      <c r="BF424" s="57"/>
      <c r="BG424" s="57"/>
      <c r="BH424" s="57"/>
      <c r="BI424" s="57"/>
    </row>
    <row r="425" spans="1:61">
      <c r="A425" s="57"/>
      <c r="B425" s="256" t="s">
        <v>47</v>
      </c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123">
        <v>13224</v>
      </c>
      <c r="U425" s="123">
        <v>14641</v>
      </c>
      <c r="V425" s="123">
        <v>16146</v>
      </c>
      <c r="W425" s="123">
        <v>18601</v>
      </c>
      <c r="X425" s="123">
        <v>23861</v>
      </c>
      <c r="Y425" s="123">
        <v>25933</v>
      </c>
      <c r="Z425" s="123">
        <v>26986</v>
      </c>
      <c r="AA425" s="123">
        <v>28616</v>
      </c>
      <c r="AB425" s="123">
        <v>29466</v>
      </c>
      <c r="AC425" s="123">
        <v>29686</v>
      </c>
      <c r="AD425" s="123">
        <v>29899</v>
      </c>
      <c r="AE425" s="123">
        <v>30280</v>
      </c>
      <c r="AF425" s="123">
        <v>30638</v>
      </c>
      <c r="AG425" s="123">
        <v>31646</v>
      </c>
      <c r="AH425" s="123">
        <v>31526</v>
      </c>
      <c r="AI425" s="123">
        <v>31656</v>
      </c>
      <c r="AJ425" s="123">
        <v>32382</v>
      </c>
      <c r="AK425" s="123">
        <v>32374</v>
      </c>
      <c r="AL425" s="123">
        <v>32330</v>
      </c>
      <c r="AM425" s="123">
        <v>32443</v>
      </c>
      <c r="AN425" s="123">
        <v>32510</v>
      </c>
      <c r="AO425" s="123">
        <v>32788</v>
      </c>
      <c r="AP425" s="123">
        <v>33499</v>
      </c>
      <c r="AQ425" s="123">
        <v>34360</v>
      </c>
      <c r="AR425" s="123">
        <v>35169</v>
      </c>
      <c r="AS425" s="123">
        <v>36641</v>
      </c>
      <c r="AT425" s="123">
        <v>37155</v>
      </c>
      <c r="AU425" s="123">
        <v>37887</v>
      </c>
      <c r="AV425" s="23">
        <v>39271</v>
      </c>
      <c r="AW425" s="23">
        <v>40442</v>
      </c>
      <c r="AX425" s="23">
        <v>39942</v>
      </c>
      <c r="AY425" s="23">
        <v>39657</v>
      </c>
      <c r="AZ425" s="23">
        <v>40044</v>
      </c>
      <c r="BA425" s="23">
        <v>41187</v>
      </c>
      <c r="BB425" s="57"/>
      <c r="BC425" s="57"/>
      <c r="BD425" s="122"/>
      <c r="BE425" s="122"/>
      <c r="BF425" s="123"/>
      <c r="BG425" s="123"/>
      <c r="BH425" s="123"/>
      <c r="BI425" s="123"/>
    </row>
    <row r="426" spans="1:61">
      <c r="A426" s="57"/>
      <c r="B426" s="255" t="s">
        <v>262</v>
      </c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123">
        <v>272396</v>
      </c>
      <c r="U426" s="123">
        <v>307981</v>
      </c>
      <c r="V426" s="123">
        <v>322355</v>
      </c>
      <c r="W426" s="123">
        <v>325334</v>
      </c>
      <c r="X426" s="123">
        <v>344488</v>
      </c>
      <c r="Y426" s="123">
        <v>358896</v>
      </c>
      <c r="Z426" s="123">
        <v>404681</v>
      </c>
      <c r="AA426" s="123">
        <v>399263</v>
      </c>
      <c r="AB426" s="123">
        <v>393992</v>
      </c>
      <c r="AC426" s="123">
        <v>38903</v>
      </c>
      <c r="AD426" s="295"/>
      <c r="AE426" s="295"/>
      <c r="AF426" s="295"/>
      <c r="AG426" s="295"/>
      <c r="AH426" s="295"/>
      <c r="AI426" s="295"/>
      <c r="AJ426" s="295"/>
      <c r="AK426" s="295"/>
      <c r="AL426" s="295"/>
      <c r="AM426" s="295"/>
      <c r="AN426" s="295"/>
      <c r="AO426" s="295"/>
      <c r="AP426" s="295"/>
      <c r="AQ426" s="295"/>
      <c r="AR426" s="295"/>
      <c r="AS426" s="295"/>
      <c r="AT426" s="295"/>
      <c r="AU426" s="295"/>
      <c r="AV426" s="295"/>
      <c r="AW426" s="295"/>
      <c r="AX426" s="279"/>
      <c r="AY426" s="279"/>
      <c r="AZ426" s="279"/>
      <c r="BA426" s="279"/>
      <c r="BB426" s="57"/>
      <c r="BC426" s="57"/>
      <c r="BD426" s="122"/>
      <c r="BE426" s="122"/>
      <c r="BF426" s="123"/>
      <c r="BG426" s="123"/>
      <c r="BH426" s="123"/>
      <c r="BI426" s="123"/>
    </row>
    <row r="427" spans="1:61">
      <c r="A427" s="57"/>
      <c r="B427" s="255" t="s">
        <v>50</v>
      </c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123">
        <v>160944</v>
      </c>
      <c r="U427" s="123">
        <v>178500</v>
      </c>
      <c r="V427" s="123">
        <v>177676</v>
      </c>
      <c r="W427" s="123">
        <v>192509</v>
      </c>
      <c r="X427" s="123">
        <v>209735</v>
      </c>
      <c r="Y427" s="123">
        <v>219197</v>
      </c>
      <c r="Z427" s="123">
        <v>206426</v>
      </c>
      <c r="AA427" s="123">
        <v>207734</v>
      </c>
      <c r="AB427" s="123">
        <v>211908</v>
      </c>
      <c r="AC427" s="123">
        <v>37554</v>
      </c>
      <c r="AD427" s="295"/>
      <c r="AE427" s="295"/>
      <c r="AF427" s="295"/>
      <c r="AG427" s="295"/>
      <c r="AH427" s="295"/>
      <c r="AI427" s="295"/>
      <c r="AJ427" s="295"/>
      <c r="AK427" s="295"/>
      <c r="AL427" s="295"/>
      <c r="AM427" s="295"/>
      <c r="AN427" s="295"/>
      <c r="AO427" s="295"/>
      <c r="AP427" s="295"/>
      <c r="AQ427" s="295"/>
      <c r="AR427" s="295"/>
      <c r="AS427" s="295"/>
      <c r="AT427" s="295"/>
      <c r="AU427" s="295"/>
      <c r="AV427" s="295"/>
      <c r="AW427" s="295"/>
      <c r="AX427" s="279"/>
      <c r="AY427" s="279"/>
      <c r="AZ427" s="279"/>
      <c r="BA427" s="279"/>
      <c r="BB427" s="57"/>
      <c r="BC427" s="57"/>
      <c r="BD427" s="122"/>
      <c r="BE427" s="122"/>
      <c r="BF427" s="123"/>
      <c r="BG427" s="123"/>
      <c r="BH427" s="123"/>
      <c r="BI427" s="123"/>
    </row>
    <row r="428" spans="1:61">
      <c r="A428" s="57"/>
      <c r="B428" s="255" t="s">
        <v>49</v>
      </c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123">
        <v>19095</v>
      </c>
      <c r="U428" s="123">
        <v>19380</v>
      </c>
      <c r="V428" s="123">
        <v>16516</v>
      </c>
      <c r="W428" s="123">
        <v>18363</v>
      </c>
      <c r="X428" s="123">
        <v>20087</v>
      </c>
      <c r="Y428" s="123">
        <v>19733</v>
      </c>
      <c r="Z428" s="123">
        <v>17161</v>
      </c>
      <c r="AA428" s="123">
        <v>12631</v>
      </c>
      <c r="AB428" s="123">
        <v>12027</v>
      </c>
      <c r="AC428" s="123">
        <v>2829</v>
      </c>
      <c r="AD428" s="295"/>
      <c r="AE428" s="295"/>
      <c r="AF428" s="295"/>
      <c r="AG428" s="295"/>
      <c r="AH428" s="295"/>
      <c r="AI428" s="295"/>
      <c r="AJ428" s="295"/>
      <c r="AK428" s="295"/>
      <c r="AL428" s="295"/>
      <c r="AM428" s="295"/>
      <c r="AN428" s="295"/>
      <c r="AO428" s="295"/>
      <c r="AP428" s="295"/>
      <c r="AQ428" s="295"/>
      <c r="AR428" s="295"/>
      <c r="AS428" s="295"/>
      <c r="AT428" s="295"/>
      <c r="AU428" s="295"/>
      <c r="AV428" s="295"/>
      <c r="AW428" s="295"/>
      <c r="AX428" s="295"/>
      <c r="AY428" s="295"/>
      <c r="AZ428" s="295"/>
      <c r="BA428" s="295"/>
      <c r="BB428" s="57"/>
      <c r="BC428" s="57"/>
      <c r="BD428" s="122"/>
      <c r="BE428" s="122"/>
      <c r="BF428" s="123"/>
      <c r="BG428" s="123"/>
      <c r="BH428" s="123"/>
      <c r="BI428" s="123"/>
    </row>
    <row r="429" spans="1:61">
      <c r="A429" s="57"/>
      <c r="B429" s="256" t="s">
        <v>48</v>
      </c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266"/>
      <c r="U429" s="266"/>
      <c r="V429" s="266"/>
      <c r="W429" s="266"/>
      <c r="X429" s="266"/>
      <c r="Y429" s="266"/>
      <c r="Z429" s="266"/>
      <c r="AA429" s="266"/>
      <c r="AB429" s="266"/>
      <c r="AC429" s="123">
        <v>351383</v>
      </c>
      <c r="AD429" s="123">
        <v>410039</v>
      </c>
      <c r="AE429" s="123">
        <v>388406</v>
      </c>
      <c r="AF429" s="123">
        <v>386023</v>
      </c>
      <c r="AG429" s="123">
        <v>417175</v>
      </c>
      <c r="AH429" s="123">
        <v>308145</v>
      </c>
      <c r="AI429" s="123">
        <v>412392</v>
      </c>
      <c r="AJ429" s="123">
        <v>386618</v>
      </c>
      <c r="AK429" s="123">
        <v>456587</v>
      </c>
      <c r="AL429" s="123">
        <v>472077</v>
      </c>
      <c r="AM429" s="123">
        <v>510718</v>
      </c>
      <c r="AN429" s="123">
        <v>511823</v>
      </c>
      <c r="AO429" s="123">
        <v>503577</v>
      </c>
      <c r="AP429" s="123">
        <v>496223</v>
      </c>
      <c r="AQ429" s="123">
        <v>513237</v>
      </c>
      <c r="AR429" s="123">
        <v>516094</v>
      </c>
      <c r="AS429" s="123">
        <v>530848</v>
      </c>
      <c r="AT429" s="123">
        <v>594689</v>
      </c>
      <c r="AU429" s="123">
        <v>526748</v>
      </c>
      <c r="AV429" s="23">
        <v>445472</v>
      </c>
      <c r="AW429" s="23">
        <v>410069</v>
      </c>
      <c r="AX429" s="23">
        <v>430982</v>
      </c>
      <c r="AY429" s="23">
        <v>515714</v>
      </c>
      <c r="AZ429" s="23">
        <v>508291</v>
      </c>
      <c r="BA429" s="23">
        <v>560697</v>
      </c>
      <c r="BB429" s="57"/>
      <c r="BC429" s="57"/>
      <c r="BD429" s="122"/>
      <c r="BE429" s="122"/>
      <c r="BF429" s="57"/>
      <c r="BG429" s="57"/>
      <c r="BH429" s="57"/>
      <c r="BI429" s="57"/>
    </row>
    <row r="430" spans="1:61">
      <c r="A430" s="57"/>
      <c r="B430" s="255" t="s">
        <v>51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123"/>
      <c r="Y430" s="123"/>
      <c r="Z430" s="123"/>
      <c r="AA430" s="123"/>
      <c r="AB430" s="123"/>
      <c r="AC430" s="123">
        <v>2096</v>
      </c>
      <c r="AD430" s="123">
        <v>0</v>
      </c>
      <c r="AE430" s="123">
        <v>0</v>
      </c>
      <c r="AF430" s="123">
        <v>29605</v>
      </c>
      <c r="AG430" s="123">
        <v>0</v>
      </c>
      <c r="AH430" s="123">
        <v>3015</v>
      </c>
      <c r="AI430" s="123">
        <v>0</v>
      </c>
      <c r="AJ430" s="123">
        <v>0</v>
      </c>
      <c r="AK430" s="123">
        <v>14217</v>
      </c>
      <c r="AL430" s="123">
        <v>0</v>
      </c>
      <c r="AM430" s="123">
        <v>0</v>
      </c>
      <c r="AN430" s="123">
        <v>6162</v>
      </c>
      <c r="AO430" s="123">
        <v>80150</v>
      </c>
      <c r="AP430" s="123">
        <v>37063</v>
      </c>
      <c r="AQ430" s="123">
        <v>0</v>
      </c>
      <c r="AR430" s="123">
        <v>0</v>
      </c>
      <c r="AS430" s="123">
        <v>0</v>
      </c>
      <c r="AT430" s="123">
        <v>0</v>
      </c>
      <c r="AU430" s="123">
        <v>0</v>
      </c>
      <c r="AV430" s="23">
        <v>0</v>
      </c>
      <c r="AW430" s="23">
        <v>0</v>
      </c>
      <c r="AX430" s="23">
        <v>0</v>
      </c>
      <c r="AY430" s="23">
        <v>0</v>
      </c>
      <c r="AZ430" s="23">
        <v>0</v>
      </c>
      <c r="BA430" s="23">
        <v>0</v>
      </c>
      <c r="BB430" s="57"/>
      <c r="BC430" s="57"/>
      <c r="BD430" s="122"/>
      <c r="BE430" s="122"/>
      <c r="BF430" s="57"/>
      <c r="BG430" s="57"/>
      <c r="BH430" s="57"/>
      <c r="BI430" s="57"/>
    </row>
    <row r="431" spans="1:61">
      <c r="A431" s="57"/>
      <c r="B431" s="255" t="s">
        <v>263</v>
      </c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123"/>
      <c r="Y431" s="123"/>
      <c r="Z431" s="123"/>
      <c r="AA431" s="123"/>
      <c r="AB431" s="123"/>
      <c r="AC431" s="123">
        <v>0</v>
      </c>
      <c r="AD431" s="123">
        <v>0</v>
      </c>
      <c r="AE431" s="123">
        <v>0</v>
      </c>
      <c r="AF431" s="123">
        <v>0</v>
      </c>
      <c r="AG431" s="123">
        <v>0</v>
      </c>
      <c r="AH431" s="123">
        <v>0</v>
      </c>
      <c r="AI431" s="123">
        <v>0</v>
      </c>
      <c r="AJ431" s="123">
        <v>0</v>
      </c>
      <c r="AK431" s="123">
        <v>0</v>
      </c>
      <c r="AL431" s="123">
        <v>0</v>
      </c>
      <c r="AM431" s="123">
        <v>0</v>
      </c>
      <c r="AN431" s="123">
        <v>0</v>
      </c>
      <c r="AO431" s="123">
        <v>0</v>
      </c>
      <c r="AP431" s="123">
        <v>0</v>
      </c>
      <c r="AQ431" s="123">
        <v>0</v>
      </c>
      <c r="AR431" s="123">
        <v>0</v>
      </c>
      <c r="AS431" s="123">
        <v>0</v>
      </c>
      <c r="AT431" s="123">
        <v>0</v>
      </c>
      <c r="AU431" s="123">
        <v>0</v>
      </c>
      <c r="AV431" s="23">
        <v>0</v>
      </c>
      <c r="AW431" s="23">
        <v>0</v>
      </c>
      <c r="AX431" s="23">
        <v>0</v>
      </c>
      <c r="AY431" s="23">
        <v>0</v>
      </c>
      <c r="AZ431" s="23">
        <v>0</v>
      </c>
      <c r="BA431" s="23">
        <v>0</v>
      </c>
      <c r="BB431" s="57"/>
      <c r="BC431" s="57"/>
      <c r="BD431" s="122"/>
      <c r="BE431" s="122"/>
      <c r="BF431" s="57"/>
      <c r="BG431" s="57"/>
      <c r="BH431" s="57"/>
      <c r="BI431" s="57"/>
    </row>
    <row r="432" spans="1:61">
      <c r="A432" s="57"/>
      <c r="B432" s="256" t="s">
        <v>264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123">
        <v>635875</v>
      </c>
      <c r="U432" s="123">
        <v>654870</v>
      </c>
      <c r="V432" s="123">
        <v>711903</v>
      </c>
      <c r="W432" s="123">
        <v>783130</v>
      </c>
      <c r="X432" s="123">
        <v>819866</v>
      </c>
      <c r="Y432" s="123">
        <v>896658</v>
      </c>
      <c r="Z432" s="123">
        <v>978609</v>
      </c>
      <c r="AA432" s="123">
        <v>1011032</v>
      </c>
      <c r="AB432" s="123">
        <v>962736</v>
      </c>
      <c r="AC432" s="123">
        <v>1034065</v>
      </c>
      <c r="AD432" s="123">
        <v>1064784</v>
      </c>
      <c r="AE432" s="123">
        <v>1047993</v>
      </c>
      <c r="AF432" s="123">
        <v>1155576</v>
      </c>
      <c r="AG432" s="123">
        <v>1218539</v>
      </c>
      <c r="AH432" s="123">
        <v>1294859</v>
      </c>
      <c r="AI432" s="123">
        <v>1380855</v>
      </c>
      <c r="AJ432" s="123">
        <v>1441812</v>
      </c>
      <c r="AK432" s="123">
        <v>1440976</v>
      </c>
      <c r="AL432" s="123">
        <v>1480971</v>
      </c>
      <c r="AM432" s="123">
        <v>1507821</v>
      </c>
      <c r="AN432" s="123">
        <v>1570270</v>
      </c>
      <c r="AO432" s="123">
        <v>1635535</v>
      </c>
      <c r="AP432" s="123">
        <v>1654858</v>
      </c>
      <c r="AQ432" s="123">
        <v>1631628</v>
      </c>
      <c r="AR432" s="123">
        <v>1641911</v>
      </c>
      <c r="AS432" s="123">
        <v>1656130</v>
      </c>
      <c r="AT432" s="123">
        <v>1633369</v>
      </c>
      <c r="AU432" s="123">
        <v>1646287</v>
      </c>
      <c r="AV432" s="23">
        <v>1661107</v>
      </c>
      <c r="AW432" s="23">
        <v>1692167</v>
      </c>
      <c r="AX432" s="23">
        <v>1719498</v>
      </c>
      <c r="AY432" s="23">
        <v>1733590</v>
      </c>
      <c r="AZ432" s="23">
        <v>1687778</v>
      </c>
      <c r="BA432" s="23">
        <v>1697827</v>
      </c>
      <c r="BB432" s="57"/>
      <c r="BC432" s="57"/>
      <c r="BD432" s="122"/>
      <c r="BE432" s="122"/>
      <c r="BF432" s="57"/>
      <c r="BG432" s="57"/>
      <c r="BH432" s="57"/>
      <c r="BI432" s="57"/>
    </row>
    <row r="433" spans="1:61">
      <c r="A433" s="57"/>
      <c r="B433" s="253" t="s">
        <v>52</v>
      </c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123">
        <v>635875</v>
      </c>
      <c r="U433" s="123">
        <v>654870</v>
      </c>
      <c r="V433" s="123">
        <v>711903</v>
      </c>
      <c r="W433" s="123">
        <v>783130</v>
      </c>
      <c r="X433" s="123">
        <v>819866</v>
      </c>
      <c r="Y433" s="123">
        <v>896658</v>
      </c>
      <c r="Z433" s="123">
        <v>978609</v>
      </c>
      <c r="AA433" s="123">
        <v>1011032</v>
      </c>
      <c r="AB433" s="123">
        <v>962736</v>
      </c>
      <c r="AC433" s="123">
        <v>1034065</v>
      </c>
      <c r="AD433" s="123">
        <v>1064784</v>
      </c>
      <c r="AE433" s="123">
        <v>1047993</v>
      </c>
      <c r="AF433" s="123">
        <v>1155576</v>
      </c>
      <c r="AG433" s="123">
        <v>1218539</v>
      </c>
      <c r="AH433" s="123">
        <v>1294859</v>
      </c>
      <c r="AI433" s="123">
        <v>1380855</v>
      </c>
      <c r="AJ433" s="123">
        <v>1441812</v>
      </c>
      <c r="AK433" s="123">
        <v>1440976</v>
      </c>
      <c r="AL433" s="123">
        <v>1480971</v>
      </c>
      <c r="AM433" s="123">
        <v>1507821</v>
      </c>
      <c r="AN433" s="123">
        <v>1570270</v>
      </c>
      <c r="AO433" s="123">
        <v>1635535</v>
      </c>
      <c r="AP433" s="123">
        <v>1654858</v>
      </c>
      <c r="AQ433" s="123">
        <v>1631628</v>
      </c>
      <c r="AR433" s="123">
        <v>1641911</v>
      </c>
      <c r="AS433" s="123">
        <v>1656130</v>
      </c>
      <c r="AT433" s="123">
        <v>1633369</v>
      </c>
      <c r="AU433" s="123">
        <v>1646287</v>
      </c>
      <c r="AV433" s="23">
        <v>1661107</v>
      </c>
      <c r="AW433" s="23">
        <v>1692167</v>
      </c>
      <c r="AX433" s="23">
        <v>1719498</v>
      </c>
      <c r="AY433" s="23">
        <v>1733590</v>
      </c>
      <c r="AZ433" s="23">
        <v>1687778</v>
      </c>
      <c r="BA433" s="23">
        <v>1697827</v>
      </c>
      <c r="BB433" s="57"/>
      <c r="BC433" s="57"/>
      <c r="BD433" s="122"/>
      <c r="BE433" s="122"/>
      <c r="BF433" s="57"/>
      <c r="BG433" s="57"/>
      <c r="BH433" s="57"/>
      <c r="BI433" s="57"/>
    </row>
    <row r="434" spans="1:61">
      <c r="A434" s="57"/>
      <c r="B434" s="255" t="s">
        <v>265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266"/>
      <c r="U434" s="266"/>
      <c r="V434" s="266"/>
      <c r="W434" s="266"/>
      <c r="X434" s="266"/>
      <c r="Y434" s="266"/>
      <c r="Z434" s="295"/>
      <c r="AA434" s="295"/>
      <c r="AB434" s="295"/>
      <c r="AC434" s="295"/>
      <c r="AD434" s="123">
        <v>0</v>
      </c>
      <c r="AE434" s="123">
        <v>0</v>
      </c>
      <c r="AF434" s="123">
        <v>0</v>
      </c>
      <c r="AG434" s="123">
        <v>0</v>
      </c>
      <c r="AH434" s="123">
        <v>0</v>
      </c>
      <c r="AI434" s="123">
        <v>0</v>
      </c>
      <c r="AJ434" s="123"/>
      <c r="AK434" s="123"/>
      <c r="AL434" s="123"/>
      <c r="AM434" s="123">
        <v>0</v>
      </c>
      <c r="AN434" s="123">
        <v>0</v>
      </c>
      <c r="AO434" s="123">
        <v>0</v>
      </c>
      <c r="AP434" s="123">
        <v>0</v>
      </c>
      <c r="AQ434" s="123">
        <v>0</v>
      </c>
      <c r="AR434" s="123">
        <v>0</v>
      </c>
      <c r="AS434" s="123">
        <v>0</v>
      </c>
      <c r="AT434" s="123">
        <v>0</v>
      </c>
      <c r="AU434" s="123">
        <v>0</v>
      </c>
      <c r="AV434" s="23">
        <v>0</v>
      </c>
      <c r="AW434" s="23">
        <v>0</v>
      </c>
      <c r="AX434" s="23">
        <v>0</v>
      </c>
      <c r="AY434" s="23">
        <v>0</v>
      </c>
      <c r="AZ434" s="23">
        <v>0</v>
      </c>
      <c r="BA434" s="23">
        <v>0</v>
      </c>
      <c r="BB434" s="57"/>
      <c r="BC434" s="57"/>
      <c r="BD434" s="122"/>
      <c r="BE434" s="122"/>
      <c r="BF434" s="57"/>
      <c r="BG434" s="57"/>
      <c r="BH434" s="57"/>
      <c r="BI434" s="57"/>
    </row>
    <row r="435" spans="1:61">
      <c r="A435" s="57"/>
      <c r="B435" s="255" t="s">
        <v>266</v>
      </c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266"/>
      <c r="U435" s="266"/>
      <c r="V435" s="266"/>
      <c r="W435" s="266"/>
      <c r="X435" s="266"/>
      <c r="Y435" s="266"/>
      <c r="Z435" s="295"/>
      <c r="AA435" s="295"/>
      <c r="AB435" s="295"/>
      <c r="AC435" s="295"/>
      <c r="AD435" s="295"/>
      <c r="AE435" s="295"/>
      <c r="AF435" s="295"/>
      <c r="AG435" s="295"/>
      <c r="AH435" s="295"/>
      <c r="AI435" s="295"/>
      <c r="AJ435" s="295"/>
      <c r="AK435" s="295"/>
      <c r="AL435" s="295"/>
      <c r="AM435" s="295"/>
      <c r="AN435" s="295"/>
      <c r="AO435" s="123">
        <v>0</v>
      </c>
      <c r="AP435" s="123">
        <v>0</v>
      </c>
      <c r="AQ435" s="123">
        <v>0</v>
      </c>
      <c r="AR435" s="123">
        <v>0</v>
      </c>
      <c r="AS435" s="123">
        <v>0</v>
      </c>
      <c r="AT435" s="123">
        <v>0</v>
      </c>
      <c r="AU435" s="123">
        <v>0</v>
      </c>
      <c r="AV435" s="23">
        <v>0</v>
      </c>
      <c r="AW435" s="23">
        <v>0</v>
      </c>
      <c r="AX435" s="23">
        <v>0</v>
      </c>
      <c r="AY435" s="23">
        <v>0</v>
      </c>
      <c r="AZ435" s="23">
        <v>0</v>
      </c>
      <c r="BA435" s="23">
        <v>0</v>
      </c>
      <c r="BB435" s="57"/>
      <c r="BC435" s="57"/>
      <c r="BD435" s="122"/>
      <c r="BE435" s="122"/>
      <c r="BF435" s="57"/>
      <c r="BG435" s="57"/>
      <c r="BH435" s="57"/>
      <c r="BI435" s="57"/>
    </row>
    <row r="436" spans="1:61">
      <c r="A436" s="57"/>
      <c r="B436" s="255" t="s">
        <v>129</v>
      </c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123">
        <v>8199775</v>
      </c>
      <c r="U436" s="123">
        <v>8834175</v>
      </c>
      <c r="V436" s="123">
        <v>9618838</v>
      </c>
      <c r="W436" s="123">
        <v>10629476</v>
      </c>
      <c r="X436" s="123">
        <v>11096303</v>
      </c>
      <c r="Y436" s="123">
        <v>12096519</v>
      </c>
      <c r="Z436" s="123">
        <v>13083381</v>
      </c>
      <c r="AA436" s="123">
        <v>14266488</v>
      </c>
      <c r="AB436" s="123">
        <v>15468625</v>
      </c>
      <c r="AC436" s="123">
        <v>15886140</v>
      </c>
      <c r="AD436" s="123">
        <v>16789477</v>
      </c>
      <c r="AE436" s="123">
        <v>17584834</v>
      </c>
      <c r="AF436" s="123">
        <v>18521460</v>
      </c>
      <c r="AG436" s="123">
        <v>18365194</v>
      </c>
      <c r="AH436" s="123">
        <v>16993226</v>
      </c>
      <c r="AI436" s="123">
        <v>17619120</v>
      </c>
      <c r="AJ436" s="123">
        <v>17809646</v>
      </c>
      <c r="AK436" s="123">
        <v>18666069</v>
      </c>
      <c r="AL436" s="123">
        <v>18258415</v>
      </c>
      <c r="AM436" s="123">
        <v>17661596</v>
      </c>
      <c r="AN436" s="123">
        <v>17477607</v>
      </c>
      <c r="AO436" s="123">
        <v>17830988</v>
      </c>
      <c r="AP436" s="123">
        <v>17904894</v>
      </c>
      <c r="AQ436" s="123">
        <v>17599795</v>
      </c>
      <c r="AR436" s="123">
        <v>17338358</v>
      </c>
      <c r="AS436" s="123">
        <v>17936049</v>
      </c>
      <c r="AT436" s="123">
        <v>19565519</v>
      </c>
      <c r="AU436" s="123">
        <v>20071413</v>
      </c>
      <c r="AV436" s="23">
        <f>SUM(AV422:AV432)</f>
        <v>19905495</v>
      </c>
      <c r="AW436" s="23">
        <f>SUM(AW422:AW432)</f>
        <v>19940655</v>
      </c>
      <c r="AX436" s="23">
        <v>19533595</v>
      </c>
      <c r="AY436" s="23">
        <v>19922168</v>
      </c>
      <c r="AZ436" s="23">
        <v>19885409</v>
      </c>
      <c r="BA436" s="23">
        <v>19997967</v>
      </c>
      <c r="BB436" s="57"/>
      <c r="BC436" s="57"/>
      <c r="BD436" s="122"/>
      <c r="BE436" s="122"/>
      <c r="BF436" s="57"/>
      <c r="BG436" s="57"/>
      <c r="BH436" s="57"/>
      <c r="BI436" s="57"/>
    </row>
    <row r="437" spans="1:61">
      <c r="A437" s="57"/>
      <c r="B437" s="57" t="s">
        <v>267</v>
      </c>
      <c r="C437" s="57" t="s">
        <v>268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>
        <v>9385948</v>
      </c>
      <c r="AD437" s="123">
        <v>9398840</v>
      </c>
      <c r="AE437" s="123">
        <v>10461907</v>
      </c>
      <c r="AF437" s="123">
        <v>11231471</v>
      </c>
      <c r="AG437" s="123">
        <v>11749220</v>
      </c>
      <c r="AH437" s="123">
        <v>9681604</v>
      </c>
      <c r="AI437" s="123">
        <v>10172357</v>
      </c>
      <c r="AJ437" s="123">
        <v>10078213</v>
      </c>
      <c r="AK437" s="123">
        <v>10727281</v>
      </c>
      <c r="AL437" s="123">
        <v>10532163</v>
      </c>
      <c r="AM437" s="295"/>
      <c r="AN437" s="123">
        <v>9112511</v>
      </c>
      <c r="AO437" s="123">
        <v>9207631</v>
      </c>
      <c r="AP437" s="123">
        <v>9315105</v>
      </c>
      <c r="AQ437" s="123">
        <v>8931744</v>
      </c>
      <c r="AR437" s="123">
        <v>8762531</v>
      </c>
      <c r="AS437" s="123">
        <v>8896415</v>
      </c>
      <c r="AT437" s="123">
        <v>9910103</v>
      </c>
      <c r="AU437" s="123">
        <v>10578497</v>
      </c>
      <c r="AV437" s="23">
        <v>11351035</v>
      </c>
      <c r="AW437" s="23">
        <v>10450085</v>
      </c>
      <c r="AX437" s="23">
        <v>9495791</v>
      </c>
      <c r="AY437" s="23">
        <v>9953684</v>
      </c>
      <c r="AZ437" s="23">
        <v>10222703</v>
      </c>
      <c r="BA437" s="23">
        <v>10149340</v>
      </c>
      <c r="BB437" s="57"/>
      <c r="BC437" s="57"/>
      <c r="BD437" s="122"/>
      <c r="BE437" s="122"/>
      <c r="BF437" s="57"/>
      <c r="BG437" s="57"/>
      <c r="BH437" s="57"/>
      <c r="BI437" s="57"/>
    </row>
    <row r="438" spans="1:61">
      <c r="A438" s="57"/>
      <c r="B438" s="57"/>
      <c r="C438" s="57" t="s">
        <v>707</v>
      </c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>
        <v>915560</v>
      </c>
      <c r="AD438" s="123">
        <v>1209111</v>
      </c>
      <c r="AE438" s="123">
        <v>905846</v>
      </c>
      <c r="AF438" s="123">
        <v>907101</v>
      </c>
      <c r="AG438" s="123">
        <v>691447</v>
      </c>
      <c r="AH438" s="123">
        <v>788976</v>
      </c>
      <c r="AI438" s="123">
        <v>564456</v>
      </c>
      <c r="AJ438" s="123">
        <v>498367</v>
      </c>
      <c r="AK438" s="123">
        <v>611016</v>
      </c>
      <c r="AL438" s="123">
        <v>541883</v>
      </c>
      <c r="AM438" s="295"/>
      <c r="AN438" s="123">
        <v>523577</v>
      </c>
      <c r="AO438" s="123">
        <v>495128</v>
      </c>
      <c r="AP438" s="123">
        <v>522583</v>
      </c>
      <c r="AQ438" s="123">
        <v>573724</v>
      </c>
      <c r="AR438" s="123">
        <v>655697</v>
      </c>
      <c r="AS438" s="123">
        <v>568857</v>
      </c>
      <c r="AT438" s="123">
        <v>598040</v>
      </c>
      <c r="AU438" s="123">
        <v>813561</v>
      </c>
      <c r="AV438" s="23">
        <v>740155</v>
      </c>
      <c r="AW438" s="23">
        <v>551947</v>
      </c>
      <c r="AX438" s="23">
        <v>633847</v>
      </c>
      <c r="AY438" s="23">
        <v>541804</v>
      </c>
      <c r="AZ438" s="23">
        <v>766205</v>
      </c>
      <c r="BA438" s="23">
        <v>621503</v>
      </c>
      <c r="BB438" s="57"/>
      <c r="BC438" s="57"/>
      <c r="BD438" s="122"/>
      <c r="BE438" s="122"/>
      <c r="BF438" s="57"/>
      <c r="BG438" s="57"/>
      <c r="BH438" s="57"/>
      <c r="BI438" s="57"/>
    </row>
    <row r="439" spans="1:61">
      <c r="A439" s="57"/>
      <c r="B439" s="57"/>
      <c r="C439" s="57" t="s">
        <v>261</v>
      </c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>
        <v>3269606</v>
      </c>
      <c r="AD439" s="123">
        <v>3444051</v>
      </c>
      <c r="AE439" s="123">
        <v>3747116</v>
      </c>
      <c r="AF439" s="123">
        <v>4016444</v>
      </c>
      <c r="AG439" s="123">
        <v>4414929</v>
      </c>
      <c r="AH439" s="123">
        <v>4698324</v>
      </c>
      <c r="AI439" s="123">
        <v>5000217</v>
      </c>
      <c r="AJ439" s="123">
        <v>5192049</v>
      </c>
      <c r="AK439" s="123">
        <v>5305091</v>
      </c>
      <c r="AL439" s="123">
        <v>5430257</v>
      </c>
      <c r="AM439" s="295"/>
      <c r="AN439" s="123">
        <v>5499087</v>
      </c>
      <c r="AO439" s="123">
        <v>5690639</v>
      </c>
      <c r="AP439" s="123">
        <v>5782716</v>
      </c>
      <c r="AQ439" s="123">
        <v>5729605</v>
      </c>
      <c r="AR439" s="123">
        <v>5846299</v>
      </c>
      <c r="AS439" s="123">
        <v>6004853</v>
      </c>
      <c r="AT439" s="123">
        <v>6005083</v>
      </c>
      <c r="AU439" s="123">
        <v>6197012</v>
      </c>
      <c r="AV439" s="23">
        <v>6328648</v>
      </c>
      <c r="AW439" s="23">
        <v>6592671</v>
      </c>
      <c r="AX439" s="23">
        <v>6740551</v>
      </c>
      <c r="AY439" s="23">
        <v>6773300</v>
      </c>
      <c r="AZ439" s="23">
        <v>6606099</v>
      </c>
      <c r="BA439" s="23">
        <v>6655604</v>
      </c>
      <c r="BB439" s="57"/>
      <c r="BC439" s="57"/>
      <c r="BD439" s="122"/>
      <c r="BE439" s="122"/>
      <c r="BF439" s="57"/>
      <c r="BG439" s="57"/>
      <c r="BH439" s="57"/>
      <c r="BI439" s="57"/>
    </row>
    <row r="440" spans="1:61">
      <c r="A440" s="57"/>
      <c r="B440" s="123"/>
      <c r="C440" s="57" t="s">
        <v>47</v>
      </c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>
        <v>30193</v>
      </c>
      <c r="AD440" s="123">
        <v>30321</v>
      </c>
      <c r="AE440" s="123">
        <v>30720</v>
      </c>
      <c r="AF440" s="123">
        <v>31327</v>
      </c>
      <c r="AG440" s="123">
        <v>31813</v>
      </c>
      <c r="AH440" s="123">
        <v>31876</v>
      </c>
      <c r="AI440" s="123">
        <v>32195</v>
      </c>
      <c r="AJ440" s="123">
        <v>32980</v>
      </c>
      <c r="AK440" s="123">
        <v>33065</v>
      </c>
      <c r="AL440" s="123">
        <v>32740</v>
      </c>
      <c r="AM440" s="295"/>
      <c r="AN440" s="123">
        <v>33368</v>
      </c>
      <c r="AO440" s="123">
        <v>33160</v>
      </c>
      <c r="AP440" s="123">
        <v>33961</v>
      </c>
      <c r="AQ440" s="123">
        <v>35208</v>
      </c>
      <c r="AR440" s="123">
        <v>35737</v>
      </c>
      <c r="AS440" s="123">
        <v>36447</v>
      </c>
      <c r="AT440" s="123">
        <v>37075</v>
      </c>
      <c r="AU440" s="123">
        <v>37995</v>
      </c>
      <c r="AV440" s="23">
        <v>38832</v>
      </c>
      <c r="AW440" s="23">
        <v>39515</v>
      </c>
      <c r="AX440" s="23">
        <v>39909</v>
      </c>
      <c r="AY440" s="23">
        <v>39739</v>
      </c>
      <c r="AZ440" s="23">
        <v>39828</v>
      </c>
      <c r="BA440" s="23">
        <v>40808</v>
      </c>
      <c r="BB440" s="57"/>
      <c r="BC440" s="57"/>
      <c r="BD440" s="122"/>
      <c r="BE440" s="122"/>
      <c r="BF440" s="123"/>
      <c r="BG440" s="123"/>
      <c r="BH440" s="123"/>
      <c r="BI440" s="123"/>
    </row>
    <row r="441" spans="1:61">
      <c r="A441" s="57"/>
      <c r="B441" s="123"/>
      <c r="C441" s="57" t="s">
        <v>262</v>
      </c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>
        <v>32823</v>
      </c>
      <c r="AD441" s="295"/>
      <c r="AE441" s="295"/>
      <c r="AF441" s="295"/>
      <c r="AG441" s="295"/>
      <c r="AH441" s="295"/>
      <c r="AI441" s="295"/>
      <c r="AJ441" s="295"/>
      <c r="AK441" s="295"/>
      <c r="AL441" s="295"/>
      <c r="AM441" s="295"/>
      <c r="AN441" s="295"/>
      <c r="AO441" s="295"/>
      <c r="AP441" s="295"/>
      <c r="AQ441" s="295"/>
      <c r="AR441" s="295"/>
      <c r="AS441" s="295"/>
      <c r="AT441" s="295"/>
      <c r="AU441" s="295"/>
      <c r="AV441" s="279"/>
      <c r="AW441" s="279"/>
      <c r="AX441" s="279"/>
      <c r="AY441" s="279"/>
      <c r="AZ441" s="279"/>
      <c r="BA441" s="279"/>
      <c r="BB441" s="57"/>
      <c r="BC441" s="57"/>
      <c r="BD441" s="122"/>
      <c r="BE441" s="122"/>
      <c r="BF441" s="123"/>
      <c r="BG441" s="123"/>
      <c r="BH441" s="123"/>
      <c r="BI441" s="123"/>
    </row>
    <row r="442" spans="1:61">
      <c r="A442" s="57"/>
      <c r="B442" s="123"/>
      <c r="C442" s="57" t="s">
        <v>50</v>
      </c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>
        <v>32999</v>
      </c>
      <c r="AD442" s="295"/>
      <c r="AE442" s="295"/>
      <c r="AF442" s="295"/>
      <c r="AG442" s="295"/>
      <c r="AH442" s="295"/>
      <c r="AI442" s="295"/>
      <c r="AJ442" s="295"/>
      <c r="AK442" s="295"/>
      <c r="AL442" s="295"/>
      <c r="AM442" s="295"/>
      <c r="AN442" s="295"/>
      <c r="AO442" s="295"/>
      <c r="AP442" s="295"/>
      <c r="AQ442" s="295"/>
      <c r="AR442" s="295"/>
      <c r="AS442" s="295"/>
      <c r="AT442" s="295"/>
      <c r="AU442" s="295"/>
      <c r="AV442" s="279"/>
      <c r="AW442" s="279"/>
      <c r="AX442" s="279"/>
      <c r="AY442" s="279"/>
      <c r="AZ442" s="279"/>
      <c r="BA442" s="279"/>
      <c r="BB442" s="57"/>
      <c r="BC442" s="57"/>
      <c r="BD442" s="122"/>
      <c r="BE442" s="122"/>
      <c r="BF442" s="123"/>
      <c r="BG442" s="123"/>
      <c r="BH442" s="123"/>
      <c r="BI442" s="123"/>
    </row>
    <row r="443" spans="1:61">
      <c r="A443" s="57"/>
      <c r="B443" s="123"/>
      <c r="C443" s="57" t="s">
        <v>49</v>
      </c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>
        <v>2442</v>
      </c>
      <c r="AD443" s="295"/>
      <c r="AE443" s="295"/>
      <c r="AF443" s="295"/>
      <c r="AG443" s="295"/>
      <c r="AH443" s="295"/>
      <c r="AI443" s="295"/>
      <c r="AJ443" s="295"/>
      <c r="AK443" s="295"/>
      <c r="AL443" s="295"/>
      <c r="AM443" s="295"/>
      <c r="AN443" s="295"/>
      <c r="AO443" s="295"/>
      <c r="AP443" s="295"/>
      <c r="AQ443" s="295"/>
      <c r="AR443" s="295"/>
      <c r="AS443" s="295"/>
      <c r="AT443" s="295"/>
      <c r="AU443" s="295"/>
      <c r="AV443" s="279"/>
      <c r="AW443" s="279"/>
      <c r="AX443" s="279"/>
      <c r="AY443" s="279"/>
      <c r="AZ443" s="279"/>
      <c r="BA443" s="279"/>
      <c r="BB443" s="57"/>
      <c r="BC443" s="57"/>
      <c r="BD443" s="122"/>
      <c r="BE443" s="122"/>
      <c r="BF443" s="123"/>
      <c r="BG443" s="123"/>
      <c r="BH443" s="123"/>
      <c r="BI443" s="123"/>
    </row>
    <row r="444" spans="1:61">
      <c r="A444" s="57"/>
      <c r="B444" s="57"/>
      <c r="C444" s="57" t="s">
        <v>48</v>
      </c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266"/>
      <c r="U444" s="266"/>
      <c r="V444" s="266"/>
      <c r="W444" s="266"/>
      <c r="X444" s="266"/>
      <c r="Y444" s="266"/>
      <c r="Z444" s="266"/>
      <c r="AA444" s="266"/>
      <c r="AB444" s="266"/>
      <c r="AC444" s="123">
        <v>328203</v>
      </c>
      <c r="AD444" s="123">
        <v>380115</v>
      </c>
      <c r="AE444" s="123">
        <v>408985</v>
      </c>
      <c r="AF444" s="123">
        <v>376580</v>
      </c>
      <c r="AG444" s="123">
        <v>369457</v>
      </c>
      <c r="AH444" s="123">
        <v>422857</v>
      </c>
      <c r="AI444" s="123">
        <v>411307</v>
      </c>
      <c r="AJ444" s="123">
        <v>401153</v>
      </c>
      <c r="AK444" s="123">
        <v>450193</v>
      </c>
      <c r="AL444" s="123">
        <v>447989</v>
      </c>
      <c r="AM444" s="295"/>
      <c r="AN444" s="123">
        <v>511823</v>
      </c>
      <c r="AO444" s="123">
        <v>512967</v>
      </c>
      <c r="AP444" s="123">
        <v>490543</v>
      </c>
      <c r="AQ444" s="123">
        <v>519555</v>
      </c>
      <c r="AR444" s="123">
        <v>518035</v>
      </c>
      <c r="AS444" s="123">
        <v>487859</v>
      </c>
      <c r="AT444" s="123">
        <v>560121</v>
      </c>
      <c r="AU444" s="123">
        <v>637292</v>
      </c>
      <c r="AV444" s="23">
        <v>507500</v>
      </c>
      <c r="AW444" s="23">
        <v>385365</v>
      </c>
      <c r="AX444" s="23">
        <v>370787</v>
      </c>
      <c r="AY444" s="23">
        <v>329113</v>
      </c>
      <c r="AZ444" s="23">
        <v>489993</v>
      </c>
      <c r="BA444" s="23">
        <v>572157</v>
      </c>
      <c r="BB444" s="57"/>
      <c r="BC444" s="57"/>
      <c r="BD444" s="122"/>
      <c r="BE444" s="122"/>
      <c r="BF444" s="57"/>
      <c r="BG444" s="57"/>
      <c r="BH444" s="57"/>
      <c r="BI444" s="57"/>
    </row>
    <row r="445" spans="1:61">
      <c r="A445" s="57"/>
      <c r="B445" s="57"/>
      <c r="C445" s="57" t="s">
        <v>51</v>
      </c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>
        <v>2073</v>
      </c>
      <c r="AD445" s="123">
        <v>2054</v>
      </c>
      <c r="AE445" s="123">
        <v>0</v>
      </c>
      <c r="AF445" s="123">
        <v>0</v>
      </c>
      <c r="AG445" s="123">
        <v>0</v>
      </c>
      <c r="AH445" s="123">
        <v>0</v>
      </c>
      <c r="AI445" s="123">
        <v>0</v>
      </c>
      <c r="AJ445" s="123">
        <v>0</v>
      </c>
      <c r="AK445" s="123">
        <v>33261</v>
      </c>
      <c r="AL445" s="123">
        <v>0</v>
      </c>
      <c r="AM445" s="295"/>
      <c r="AN445" s="123">
        <v>6162</v>
      </c>
      <c r="AO445" s="123">
        <v>0</v>
      </c>
      <c r="AP445" s="123">
        <v>78548</v>
      </c>
      <c r="AQ445" s="123">
        <v>0</v>
      </c>
      <c r="AR445" s="123">
        <v>0</v>
      </c>
      <c r="AS445" s="123">
        <v>0</v>
      </c>
      <c r="AT445" s="123">
        <v>0</v>
      </c>
      <c r="AU445" s="123">
        <v>0</v>
      </c>
      <c r="AV445" s="279"/>
      <c r="AW445" s="252"/>
      <c r="AX445" s="279"/>
      <c r="AY445" s="279"/>
      <c r="AZ445" s="279"/>
      <c r="BA445" s="279"/>
      <c r="BB445" s="57"/>
      <c r="BC445" s="57"/>
      <c r="BD445" s="122"/>
      <c r="BE445" s="122"/>
      <c r="BF445" s="57"/>
      <c r="BG445" s="57"/>
      <c r="BH445" s="57"/>
      <c r="BI445" s="57"/>
    </row>
    <row r="446" spans="1:61">
      <c r="A446" s="57"/>
      <c r="B446" s="57"/>
      <c r="C446" s="57" t="s">
        <v>129</v>
      </c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23">
        <f t="shared" ref="T446:AU446" si="104">SUM(T437:T445)</f>
        <v>0</v>
      </c>
      <c r="U446" s="23">
        <f t="shared" si="104"/>
        <v>0</v>
      </c>
      <c r="V446" s="23">
        <f t="shared" si="104"/>
        <v>0</v>
      </c>
      <c r="W446" s="23">
        <f t="shared" si="104"/>
        <v>0</v>
      </c>
      <c r="X446" s="23">
        <f t="shared" si="104"/>
        <v>0</v>
      </c>
      <c r="Y446" s="23">
        <f t="shared" si="104"/>
        <v>0</v>
      </c>
      <c r="Z446" s="23">
        <f t="shared" si="104"/>
        <v>0</v>
      </c>
      <c r="AA446" s="23">
        <f t="shared" si="104"/>
        <v>0</v>
      </c>
      <c r="AB446" s="23">
        <f t="shared" si="104"/>
        <v>0</v>
      </c>
      <c r="AC446" s="23">
        <f t="shared" si="104"/>
        <v>13999847</v>
      </c>
      <c r="AD446" s="23">
        <f t="shared" si="104"/>
        <v>14464492</v>
      </c>
      <c r="AE446" s="23">
        <f t="shared" si="104"/>
        <v>15554574</v>
      </c>
      <c r="AF446" s="23">
        <f t="shared" si="104"/>
        <v>16562923</v>
      </c>
      <c r="AG446" s="23">
        <f t="shared" si="104"/>
        <v>17256866</v>
      </c>
      <c r="AH446" s="23">
        <f t="shared" si="104"/>
        <v>15623637</v>
      </c>
      <c r="AI446" s="23">
        <f t="shared" si="104"/>
        <v>16180532</v>
      </c>
      <c r="AJ446" s="23">
        <f t="shared" si="104"/>
        <v>16202762</v>
      </c>
      <c r="AK446" s="23">
        <f t="shared" si="104"/>
        <v>17159907</v>
      </c>
      <c r="AL446" s="23">
        <f t="shared" si="104"/>
        <v>16985032</v>
      </c>
      <c r="AM446" s="23">
        <f t="shared" si="104"/>
        <v>0</v>
      </c>
      <c r="AN446" s="23">
        <f t="shared" si="104"/>
        <v>15686528</v>
      </c>
      <c r="AO446" s="23">
        <f t="shared" si="104"/>
        <v>15939525</v>
      </c>
      <c r="AP446" s="23">
        <f t="shared" si="104"/>
        <v>16223456</v>
      </c>
      <c r="AQ446" s="23">
        <f t="shared" si="104"/>
        <v>15789836</v>
      </c>
      <c r="AR446" s="23">
        <f t="shared" si="104"/>
        <v>15818299</v>
      </c>
      <c r="AS446" s="23">
        <f t="shared" si="104"/>
        <v>15994431</v>
      </c>
      <c r="AT446" s="23">
        <f t="shared" si="104"/>
        <v>17110422</v>
      </c>
      <c r="AU446" s="23">
        <f t="shared" si="104"/>
        <v>18264357</v>
      </c>
      <c r="AV446" s="23">
        <f>SUM(AV437:AV445)</f>
        <v>18966170</v>
      </c>
      <c r="AW446" s="23">
        <v>18019583</v>
      </c>
      <c r="AX446" s="23">
        <v>17281185</v>
      </c>
      <c r="AY446" s="23">
        <v>17637640</v>
      </c>
      <c r="AZ446" s="23">
        <v>18124828</v>
      </c>
      <c r="BA446" s="23">
        <v>18039412</v>
      </c>
      <c r="BB446" s="57"/>
      <c r="BC446" s="57"/>
      <c r="BD446" s="122"/>
      <c r="BE446" s="122"/>
      <c r="BF446" s="57"/>
      <c r="BG446" s="57"/>
      <c r="BH446" s="57"/>
      <c r="BI446" s="57"/>
    </row>
    <row r="447" spans="1:61">
      <c r="A447" s="57"/>
      <c r="B447" s="57" t="s">
        <v>269</v>
      </c>
      <c r="C447" s="57" t="s">
        <v>270</v>
      </c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>
        <v>111883</v>
      </c>
      <c r="AD447" s="123">
        <v>91405</v>
      </c>
      <c r="AE447" s="123">
        <v>87155</v>
      </c>
      <c r="AF447" s="123">
        <v>68928</v>
      </c>
      <c r="AG447" s="123">
        <v>52213</v>
      </c>
      <c r="AH447" s="123">
        <v>42301</v>
      </c>
      <c r="AI447" s="123">
        <v>33396</v>
      </c>
      <c r="AJ447" s="123">
        <v>44953</v>
      </c>
      <c r="AK447" s="123">
        <v>32029</v>
      </c>
      <c r="AL447" s="123">
        <v>36135</v>
      </c>
      <c r="AM447" s="295"/>
      <c r="AN447" s="123">
        <v>31570</v>
      </c>
      <c r="AO447" s="123">
        <v>30257</v>
      </c>
      <c r="AP447" s="123">
        <v>25603</v>
      </c>
      <c r="AQ447" s="123">
        <v>35204</v>
      </c>
      <c r="AR447" s="123">
        <v>2819</v>
      </c>
      <c r="AS447" s="123">
        <v>26611</v>
      </c>
      <c r="AT447" s="123">
        <v>36250</v>
      </c>
      <c r="AU447" s="123">
        <v>48957</v>
      </c>
      <c r="AV447" s="23">
        <v>58325</v>
      </c>
      <c r="AW447" s="23">
        <v>34444</v>
      </c>
      <c r="AX447" s="23">
        <v>39248</v>
      </c>
      <c r="AY447" s="23">
        <v>48347</v>
      </c>
      <c r="AZ447" s="23">
        <v>50887</v>
      </c>
      <c r="BA447" s="23">
        <v>55876</v>
      </c>
      <c r="BB447" s="57"/>
      <c r="BC447" s="57"/>
      <c r="BD447" s="122"/>
      <c r="BE447" s="122"/>
      <c r="BF447" s="57"/>
      <c r="BG447" s="57"/>
      <c r="BH447" s="57"/>
      <c r="BI447" s="57"/>
    </row>
    <row r="448" spans="1:61">
      <c r="A448" s="57"/>
      <c r="B448" s="57"/>
      <c r="C448" s="57" t="s">
        <v>129</v>
      </c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23">
        <f t="shared" ref="T448:AU448" si="105">T447</f>
        <v>0</v>
      </c>
      <c r="U448" s="23">
        <f t="shared" si="105"/>
        <v>0</v>
      </c>
      <c r="V448" s="23">
        <f t="shared" si="105"/>
        <v>0</v>
      </c>
      <c r="W448" s="23">
        <f t="shared" si="105"/>
        <v>0</v>
      </c>
      <c r="X448" s="23">
        <f t="shared" si="105"/>
        <v>0</v>
      </c>
      <c r="Y448" s="23">
        <f t="shared" si="105"/>
        <v>0</v>
      </c>
      <c r="Z448" s="23">
        <f t="shared" si="105"/>
        <v>0</v>
      </c>
      <c r="AA448" s="23">
        <f t="shared" si="105"/>
        <v>0</v>
      </c>
      <c r="AB448" s="23">
        <f t="shared" si="105"/>
        <v>0</v>
      </c>
      <c r="AC448" s="23">
        <f t="shared" si="105"/>
        <v>111883</v>
      </c>
      <c r="AD448" s="23">
        <f t="shared" si="105"/>
        <v>91405</v>
      </c>
      <c r="AE448" s="23">
        <f t="shared" si="105"/>
        <v>87155</v>
      </c>
      <c r="AF448" s="23">
        <f t="shared" si="105"/>
        <v>68928</v>
      </c>
      <c r="AG448" s="23">
        <f t="shared" si="105"/>
        <v>52213</v>
      </c>
      <c r="AH448" s="23">
        <f t="shared" si="105"/>
        <v>42301</v>
      </c>
      <c r="AI448" s="23">
        <f t="shared" si="105"/>
        <v>33396</v>
      </c>
      <c r="AJ448" s="23">
        <f t="shared" si="105"/>
        <v>44953</v>
      </c>
      <c r="AK448" s="23">
        <f t="shared" si="105"/>
        <v>32029</v>
      </c>
      <c r="AL448" s="23">
        <f t="shared" si="105"/>
        <v>36135</v>
      </c>
      <c r="AM448" s="23">
        <f t="shared" si="105"/>
        <v>0</v>
      </c>
      <c r="AN448" s="23">
        <f t="shared" si="105"/>
        <v>31570</v>
      </c>
      <c r="AO448" s="23">
        <f t="shared" si="105"/>
        <v>30257</v>
      </c>
      <c r="AP448" s="23">
        <f t="shared" si="105"/>
        <v>25603</v>
      </c>
      <c r="AQ448" s="23">
        <f t="shared" si="105"/>
        <v>35204</v>
      </c>
      <c r="AR448" s="23">
        <f t="shared" si="105"/>
        <v>2819</v>
      </c>
      <c r="AS448" s="23">
        <f t="shared" si="105"/>
        <v>26611</v>
      </c>
      <c r="AT448" s="23">
        <f t="shared" si="105"/>
        <v>36250</v>
      </c>
      <c r="AU448" s="23">
        <f t="shared" si="105"/>
        <v>48957</v>
      </c>
      <c r="AV448" s="23">
        <f>AV447</f>
        <v>58325</v>
      </c>
      <c r="AW448" s="23">
        <v>34444</v>
      </c>
      <c r="AX448" s="23">
        <v>39248</v>
      </c>
      <c r="AY448" s="23">
        <v>48347</v>
      </c>
      <c r="AZ448" s="23">
        <v>50887</v>
      </c>
      <c r="BA448" s="23">
        <v>55876</v>
      </c>
      <c r="BB448" s="57"/>
      <c r="BC448" s="57"/>
      <c r="BD448" s="122"/>
      <c r="BE448" s="122"/>
      <c r="BF448" s="57"/>
      <c r="BG448" s="57"/>
      <c r="BH448" s="57"/>
      <c r="BI448" s="57"/>
    </row>
    <row r="449" spans="1:61">
      <c r="A449" s="57" t="s">
        <v>271</v>
      </c>
      <c r="B449" s="122" t="s">
        <v>104</v>
      </c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123">
        <v>207307</v>
      </c>
      <c r="U449" s="123">
        <v>219909</v>
      </c>
      <c r="V449" s="123">
        <v>220022</v>
      </c>
      <c r="W449" s="123">
        <v>222970</v>
      </c>
      <c r="X449" s="123">
        <v>257040</v>
      </c>
      <c r="Y449" s="123">
        <v>255107</v>
      </c>
      <c r="Z449" s="123">
        <v>261478</v>
      </c>
      <c r="AA449" s="123">
        <v>276010</v>
      </c>
      <c r="AB449" s="123">
        <v>295081</v>
      </c>
      <c r="AC449" s="123">
        <v>308484</v>
      </c>
      <c r="AD449" s="123">
        <v>330096</v>
      </c>
      <c r="AE449" s="123">
        <v>378969</v>
      </c>
      <c r="AF449" s="123">
        <v>378659</v>
      </c>
      <c r="AG449" s="123">
        <v>388683</v>
      </c>
      <c r="AH449" s="123">
        <v>410575</v>
      </c>
      <c r="AI449" s="123">
        <v>386583</v>
      </c>
      <c r="AJ449" s="123">
        <v>383644</v>
      </c>
      <c r="AK449" s="123">
        <v>375388</v>
      </c>
      <c r="AL449" s="123">
        <v>355534</v>
      </c>
      <c r="AM449" s="123">
        <v>354730</v>
      </c>
      <c r="AN449" s="123">
        <v>335018</v>
      </c>
      <c r="AO449" s="123">
        <v>328897</v>
      </c>
      <c r="AP449" s="123">
        <v>333805</v>
      </c>
      <c r="AQ449" s="123">
        <v>325057</v>
      </c>
      <c r="AR449" s="123">
        <v>327200</v>
      </c>
      <c r="AS449" s="123">
        <v>329943</v>
      </c>
      <c r="AT449" s="123">
        <v>332410</v>
      </c>
      <c r="AU449" s="123">
        <v>342738</v>
      </c>
      <c r="AV449" s="23">
        <v>342774</v>
      </c>
      <c r="AW449" s="23">
        <v>338698</v>
      </c>
      <c r="AX449" s="23">
        <v>331702</v>
      </c>
      <c r="AY449" s="23">
        <v>426921</v>
      </c>
      <c r="AZ449" s="23">
        <v>368928</v>
      </c>
      <c r="BA449" s="23">
        <v>366374</v>
      </c>
      <c r="BB449" s="57"/>
      <c r="BC449" s="57"/>
      <c r="BD449" s="122"/>
      <c r="BE449" s="122"/>
      <c r="BF449" s="57"/>
      <c r="BG449" s="57"/>
      <c r="BH449" s="57"/>
      <c r="BI449" s="57"/>
    </row>
    <row r="450" spans="1:61">
      <c r="A450" s="57"/>
      <c r="B450" s="270" t="s">
        <v>105</v>
      </c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123">
        <v>1939786</v>
      </c>
      <c r="U450" s="123">
        <v>1943790</v>
      </c>
      <c r="V450" s="123">
        <v>2436311</v>
      </c>
      <c r="W450" s="123">
        <v>2178017</v>
      </c>
      <c r="X450" s="123">
        <v>2646534</v>
      </c>
      <c r="Y450" s="123">
        <v>2514407</v>
      </c>
      <c r="Z450" s="123">
        <v>3097552</v>
      </c>
      <c r="AA450" s="123">
        <v>3539544</v>
      </c>
      <c r="AB450" s="123">
        <v>3817617</v>
      </c>
      <c r="AC450" s="123">
        <v>4274200</v>
      </c>
      <c r="AD450" s="123">
        <v>4790640</v>
      </c>
      <c r="AE450" s="123">
        <v>4509812</v>
      </c>
      <c r="AF450" s="123">
        <v>8348592</v>
      </c>
      <c r="AG450" s="123">
        <v>5742778</v>
      </c>
      <c r="AH450" s="123">
        <v>5356698</v>
      </c>
      <c r="AI450" s="123">
        <v>5248639</v>
      </c>
      <c r="AJ450" s="123">
        <v>5239262</v>
      </c>
      <c r="AK450" s="123">
        <v>4565780</v>
      </c>
      <c r="AL450" s="123">
        <v>4299035</v>
      </c>
      <c r="AM450" s="123">
        <v>4807792</v>
      </c>
      <c r="AN450" s="123">
        <v>5763528</v>
      </c>
      <c r="AO450" s="123">
        <v>5437920</v>
      </c>
      <c r="AP450" s="123">
        <v>4766440</v>
      </c>
      <c r="AQ450" s="123">
        <v>4708304</v>
      </c>
      <c r="AR450" s="123">
        <v>4612123</v>
      </c>
      <c r="AS450" s="123">
        <v>5249909</v>
      </c>
      <c r="AT450" s="123">
        <v>5919016</v>
      </c>
      <c r="AU450" s="123">
        <v>5701463</v>
      </c>
      <c r="AV450" s="23">
        <v>4983625</v>
      </c>
      <c r="AW450" s="23">
        <v>6583434</v>
      </c>
      <c r="AX450" s="23">
        <v>5921143</v>
      </c>
      <c r="AY450" s="23">
        <v>9156864</v>
      </c>
      <c r="AZ450" s="23">
        <v>4159540</v>
      </c>
      <c r="BA450" s="23">
        <v>4499710</v>
      </c>
      <c r="BB450" s="57"/>
      <c r="BC450" s="57"/>
      <c r="BD450" s="122"/>
      <c r="BE450" s="122"/>
      <c r="BF450" s="57"/>
      <c r="BG450" s="57"/>
      <c r="BH450" s="57"/>
      <c r="BI450" s="57"/>
    </row>
    <row r="451" spans="1:61">
      <c r="A451" s="123"/>
      <c r="B451" s="253" t="s">
        <v>106</v>
      </c>
      <c r="C451" s="123"/>
      <c r="D451" s="123"/>
      <c r="E451" s="123">
        <v>84998</v>
      </c>
      <c r="F451" s="123">
        <v>119505</v>
      </c>
      <c r="G451" s="123">
        <v>354240</v>
      </c>
      <c r="H451" s="123">
        <v>279860</v>
      </c>
      <c r="I451" s="123">
        <v>295181</v>
      </c>
      <c r="J451" s="123">
        <v>446560</v>
      </c>
      <c r="K451" s="123">
        <v>654557</v>
      </c>
      <c r="L451" s="123">
        <v>821799</v>
      </c>
      <c r="M451" s="123">
        <v>1104009</v>
      </c>
      <c r="N451" s="123">
        <v>1774777</v>
      </c>
      <c r="O451" s="123">
        <v>1902360</v>
      </c>
      <c r="P451" s="123">
        <v>2291006</v>
      </c>
      <c r="Q451" s="123">
        <v>2661468</v>
      </c>
      <c r="R451" s="123">
        <v>2965140</v>
      </c>
      <c r="S451" s="123">
        <v>3369421</v>
      </c>
      <c r="T451" s="123">
        <v>3623378</v>
      </c>
      <c r="U451" s="123">
        <v>4010839</v>
      </c>
      <c r="V451" s="123">
        <v>4354479</v>
      </c>
      <c r="W451" s="123">
        <v>4111640</v>
      </c>
      <c r="X451" s="123">
        <v>4312199</v>
      </c>
      <c r="Y451" s="123">
        <v>4842886</v>
      </c>
      <c r="Z451" s="123">
        <v>5179181</v>
      </c>
      <c r="AA451" s="123">
        <v>5383824</v>
      </c>
      <c r="AB451" s="123">
        <v>5494396</v>
      </c>
      <c r="AC451" s="123">
        <v>6404204</v>
      </c>
      <c r="AD451" s="123">
        <v>6465136</v>
      </c>
      <c r="AE451" s="123">
        <v>6718518</v>
      </c>
      <c r="AF451" s="123">
        <v>8716735</v>
      </c>
      <c r="AG451" s="123">
        <v>8014563</v>
      </c>
      <c r="AH451" s="123">
        <v>8126942</v>
      </c>
      <c r="AI451" s="123">
        <v>8400790</v>
      </c>
      <c r="AJ451" s="123">
        <v>8970182</v>
      </c>
      <c r="AK451" s="123">
        <v>9129265</v>
      </c>
      <c r="AL451" s="123">
        <v>9511759</v>
      </c>
      <c r="AM451" s="123">
        <v>10513421</v>
      </c>
      <c r="AN451" s="123">
        <v>9185962</v>
      </c>
      <c r="AO451" s="123">
        <v>8862783</v>
      </c>
      <c r="AP451" s="123">
        <v>9051018</v>
      </c>
      <c r="AQ451" s="123">
        <v>9701393</v>
      </c>
      <c r="AR451" s="123">
        <v>10101625</v>
      </c>
      <c r="AS451" s="123">
        <v>10537040</v>
      </c>
      <c r="AT451" s="123">
        <v>10333849</v>
      </c>
      <c r="AU451" s="123">
        <v>10779974</v>
      </c>
      <c r="AV451" s="123">
        <v>11053298</v>
      </c>
      <c r="AW451" s="123">
        <v>12111047</v>
      </c>
      <c r="AX451" s="123">
        <v>13934528</v>
      </c>
      <c r="AY451" s="123">
        <v>14808092</v>
      </c>
      <c r="AZ451" s="123">
        <v>14971211</v>
      </c>
      <c r="BA451" s="123">
        <v>16604307</v>
      </c>
      <c r="BB451" s="57"/>
      <c r="BC451" s="57"/>
      <c r="BD451" s="122"/>
      <c r="BE451" s="123"/>
      <c r="BF451" s="57"/>
      <c r="BG451" s="57"/>
      <c r="BH451" s="57"/>
      <c r="BI451" s="57"/>
    </row>
    <row r="452" spans="1:61">
      <c r="A452" s="57"/>
      <c r="B452" s="270" t="s">
        <v>110</v>
      </c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123">
        <v>1312953</v>
      </c>
      <c r="U452" s="123">
        <v>1406030</v>
      </c>
      <c r="V452" s="123">
        <v>1423099</v>
      </c>
      <c r="W452" s="123">
        <v>2362148</v>
      </c>
      <c r="X452" s="123">
        <v>1600843</v>
      </c>
      <c r="Y452" s="123">
        <v>1716311</v>
      </c>
      <c r="Z452" s="123">
        <v>1943607</v>
      </c>
      <c r="AA452" s="123">
        <v>1622349</v>
      </c>
      <c r="AB452" s="123">
        <v>1696623</v>
      </c>
      <c r="AC452" s="123">
        <v>1929201</v>
      </c>
      <c r="AD452" s="123">
        <v>2237922</v>
      </c>
      <c r="AE452" s="123">
        <v>2302696</v>
      </c>
      <c r="AF452" s="123">
        <v>2403233</v>
      </c>
      <c r="AG452" s="123">
        <v>2812572</v>
      </c>
      <c r="AH452" s="123">
        <v>2748487</v>
      </c>
      <c r="AI452" s="123">
        <v>2753230</v>
      </c>
      <c r="AJ452" s="123">
        <v>2853031</v>
      </c>
      <c r="AK452" s="123">
        <v>3556136</v>
      </c>
      <c r="AL452" s="123">
        <v>2932611</v>
      </c>
      <c r="AM452" s="123">
        <v>2965120</v>
      </c>
      <c r="AN452" s="123">
        <v>2879969</v>
      </c>
      <c r="AO452" s="123">
        <v>2871386</v>
      </c>
      <c r="AP452" s="123">
        <v>3001848</v>
      </c>
      <c r="AQ452" s="123">
        <v>2974905</v>
      </c>
      <c r="AR452" s="123">
        <v>2956059</v>
      </c>
      <c r="AS452" s="123">
        <v>3219735</v>
      </c>
      <c r="AT452" s="123">
        <v>4060888</v>
      </c>
      <c r="AU452" s="123">
        <v>3913686</v>
      </c>
      <c r="AV452" s="23">
        <v>3810074</v>
      </c>
      <c r="AW452" s="23">
        <v>3626690</v>
      </c>
      <c r="AX452" s="23">
        <v>3954763</v>
      </c>
      <c r="AY452" s="23">
        <v>4226179</v>
      </c>
      <c r="AZ452" s="23">
        <v>4511142</v>
      </c>
      <c r="BA452" s="23">
        <v>3898768</v>
      </c>
      <c r="BB452" s="57"/>
      <c r="BC452" s="57"/>
      <c r="BD452" s="122"/>
      <c r="BE452" s="122"/>
      <c r="BF452" s="57"/>
      <c r="BG452" s="57"/>
      <c r="BH452" s="57"/>
      <c r="BI452" s="57"/>
    </row>
    <row r="453" spans="1:61">
      <c r="A453" s="57"/>
      <c r="B453" s="269" t="s">
        <v>111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123">
        <v>28391</v>
      </c>
      <c r="U453" s="123">
        <v>37425</v>
      </c>
      <c r="V453" s="123">
        <v>38004</v>
      </c>
      <c r="W453" s="123">
        <v>31405</v>
      </c>
      <c r="X453" s="123">
        <v>32502</v>
      </c>
      <c r="Y453" s="123">
        <v>34049</v>
      </c>
      <c r="Z453" s="123">
        <v>34725</v>
      </c>
      <c r="AA453" s="123">
        <v>121268</v>
      </c>
      <c r="AB453" s="123">
        <v>125623</v>
      </c>
      <c r="AC453" s="123">
        <v>141007</v>
      </c>
      <c r="AD453" s="123">
        <v>147100</v>
      </c>
      <c r="AE453" s="123">
        <v>159314</v>
      </c>
      <c r="AF453" s="123">
        <v>187467</v>
      </c>
      <c r="AG453" s="123">
        <v>212097</v>
      </c>
      <c r="AH453" s="123">
        <v>248368</v>
      </c>
      <c r="AI453" s="123">
        <v>273843</v>
      </c>
      <c r="AJ453" s="123">
        <v>290661</v>
      </c>
      <c r="AK453" s="123">
        <v>286679</v>
      </c>
      <c r="AL453" s="123">
        <v>280865</v>
      </c>
      <c r="AM453" s="123">
        <v>299749</v>
      </c>
      <c r="AN453" s="123">
        <v>316422</v>
      </c>
      <c r="AO453" s="123">
        <v>355997</v>
      </c>
      <c r="AP453" s="123">
        <v>376818</v>
      </c>
      <c r="AQ453" s="123">
        <v>397942</v>
      </c>
      <c r="AR453" s="123">
        <v>406692</v>
      </c>
      <c r="AS453" s="123">
        <v>387902</v>
      </c>
      <c r="AT453" s="123">
        <v>350159</v>
      </c>
      <c r="AU453" s="123">
        <v>357562</v>
      </c>
      <c r="AV453" s="23">
        <v>355165</v>
      </c>
      <c r="AW453" s="23">
        <v>407318</v>
      </c>
      <c r="AX453" s="23">
        <v>557406</v>
      </c>
      <c r="AY453" s="23">
        <v>601684</v>
      </c>
      <c r="AZ453" s="23">
        <v>515037</v>
      </c>
      <c r="BA453" s="23">
        <v>386964</v>
      </c>
      <c r="BB453" s="57"/>
      <c r="BC453" s="57"/>
      <c r="BD453" s="122"/>
      <c r="BE453" s="122"/>
      <c r="BF453" s="57"/>
      <c r="BG453" s="57"/>
      <c r="BH453" s="57"/>
      <c r="BI453" s="57"/>
    </row>
    <row r="454" spans="1:61">
      <c r="A454" s="57"/>
      <c r="B454" s="269" t="s">
        <v>112</v>
      </c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123">
        <v>45071</v>
      </c>
      <c r="U454" s="123">
        <v>39328</v>
      </c>
      <c r="V454" s="123">
        <v>41405</v>
      </c>
      <c r="W454" s="123">
        <v>48104</v>
      </c>
      <c r="X454" s="123">
        <v>46405</v>
      </c>
      <c r="Y454" s="123">
        <v>40579</v>
      </c>
      <c r="Z454" s="123">
        <v>64365</v>
      </c>
      <c r="AA454" s="123">
        <v>32920</v>
      </c>
      <c r="AB454" s="123">
        <v>35778</v>
      </c>
      <c r="AC454" s="123">
        <v>34622</v>
      </c>
      <c r="AD454" s="123">
        <v>33894</v>
      </c>
      <c r="AE454" s="123">
        <v>43980</v>
      </c>
      <c r="AF454" s="123">
        <v>44412</v>
      </c>
      <c r="AG454" s="123">
        <v>41919</v>
      </c>
      <c r="AH454" s="123">
        <v>55905</v>
      </c>
      <c r="AI454" s="123">
        <v>81994</v>
      </c>
      <c r="AJ454" s="123">
        <v>62094</v>
      </c>
      <c r="AK454" s="123">
        <v>41022</v>
      </c>
      <c r="AL454" s="123">
        <v>40897</v>
      </c>
      <c r="AM454" s="123">
        <v>44495</v>
      </c>
      <c r="AN454" s="123">
        <v>34002</v>
      </c>
      <c r="AO454" s="123">
        <v>41140</v>
      </c>
      <c r="AP454" s="123">
        <v>36295</v>
      </c>
      <c r="AQ454" s="123">
        <v>43626</v>
      </c>
      <c r="AR454" s="123">
        <v>36487</v>
      </c>
      <c r="AS454" s="123">
        <v>30077</v>
      </c>
      <c r="AT454" s="123">
        <v>30150</v>
      </c>
      <c r="AU454" s="123">
        <v>39228</v>
      </c>
      <c r="AV454" s="23">
        <v>37044</v>
      </c>
      <c r="AW454" s="23">
        <v>37700</v>
      </c>
      <c r="AX454" s="23">
        <v>43267</v>
      </c>
      <c r="AY454" s="23">
        <v>31500</v>
      </c>
      <c r="AZ454" s="23">
        <v>34728</v>
      </c>
      <c r="BA454" s="23">
        <v>46025</v>
      </c>
      <c r="BB454" s="57"/>
      <c r="BC454" s="57"/>
      <c r="BD454" s="122"/>
      <c r="BE454" s="122"/>
      <c r="BF454" s="57"/>
      <c r="BG454" s="57"/>
      <c r="BH454" s="57"/>
      <c r="BI454" s="57"/>
    </row>
    <row r="455" spans="1:61">
      <c r="A455" s="57"/>
      <c r="B455" s="269" t="s">
        <v>113</v>
      </c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123">
        <v>96830</v>
      </c>
      <c r="U455" s="123">
        <v>93597</v>
      </c>
      <c r="V455" s="123">
        <v>97048</v>
      </c>
      <c r="W455" s="123">
        <v>104652</v>
      </c>
      <c r="X455" s="123">
        <v>111546</v>
      </c>
      <c r="Y455" s="123">
        <v>104974</v>
      </c>
      <c r="Z455" s="123">
        <v>198580</v>
      </c>
      <c r="AA455" s="123">
        <v>113186</v>
      </c>
      <c r="AB455" s="123">
        <v>124812</v>
      </c>
      <c r="AC455" s="123">
        <v>123634</v>
      </c>
      <c r="AD455" s="123">
        <v>133588</v>
      </c>
      <c r="AE455" s="123">
        <v>162198</v>
      </c>
      <c r="AF455" s="123">
        <v>182183</v>
      </c>
      <c r="AG455" s="123">
        <v>187190</v>
      </c>
      <c r="AH455" s="123">
        <v>252759</v>
      </c>
      <c r="AI455" s="123">
        <v>205716</v>
      </c>
      <c r="AJ455" s="123">
        <v>197034</v>
      </c>
      <c r="AK455" s="123">
        <v>203266</v>
      </c>
      <c r="AL455" s="123">
        <v>236338</v>
      </c>
      <c r="AM455" s="123">
        <v>568278</v>
      </c>
      <c r="AN455" s="123">
        <v>193075</v>
      </c>
      <c r="AO455" s="123">
        <v>175198</v>
      </c>
      <c r="AP455" s="123">
        <v>172458</v>
      </c>
      <c r="AQ455" s="123">
        <v>164938</v>
      </c>
      <c r="AR455" s="123">
        <v>180719</v>
      </c>
      <c r="AS455" s="123">
        <v>153583</v>
      </c>
      <c r="AT455" s="123">
        <v>158339</v>
      </c>
      <c r="AU455" s="123">
        <v>164106</v>
      </c>
      <c r="AV455" s="23">
        <v>163099</v>
      </c>
      <c r="AW455" s="23">
        <v>193676</v>
      </c>
      <c r="AX455" s="23">
        <v>166575</v>
      </c>
      <c r="AY455" s="23">
        <v>175330</v>
      </c>
      <c r="AZ455" s="23">
        <v>160953</v>
      </c>
      <c r="BA455" s="23">
        <v>209574</v>
      </c>
      <c r="BB455" s="57"/>
      <c r="BC455" s="57"/>
      <c r="BD455" s="122"/>
      <c r="BE455" s="122"/>
      <c r="BF455" s="57"/>
      <c r="BG455" s="57"/>
      <c r="BH455" s="57"/>
      <c r="BI455" s="57"/>
    </row>
    <row r="456" spans="1:61">
      <c r="A456" s="57"/>
      <c r="B456" s="270" t="s">
        <v>114</v>
      </c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123">
        <v>1853210</v>
      </c>
      <c r="U456" s="123">
        <v>2160682</v>
      </c>
      <c r="V456" s="123">
        <v>2165292</v>
      </c>
      <c r="W456" s="123">
        <v>2492808</v>
      </c>
      <c r="X456" s="123">
        <v>2595665</v>
      </c>
      <c r="Y456" s="123">
        <v>2829096</v>
      </c>
      <c r="Z456" s="123">
        <v>2941762</v>
      </c>
      <c r="AA456" s="123">
        <v>2768538</v>
      </c>
      <c r="AB456" s="123">
        <v>4215789</v>
      </c>
      <c r="AC456" s="123">
        <v>4364856</v>
      </c>
      <c r="AD456" s="123">
        <v>4974929</v>
      </c>
      <c r="AE456" s="123">
        <v>8112279</v>
      </c>
      <c r="AF456" s="123">
        <v>6372296</v>
      </c>
      <c r="AG456" s="123">
        <v>7473034</v>
      </c>
      <c r="AH456" s="123">
        <v>6320241</v>
      </c>
      <c r="AI456" s="123">
        <v>4707147</v>
      </c>
      <c r="AJ456" s="123">
        <v>4631064</v>
      </c>
      <c r="AK456" s="123">
        <v>4301870</v>
      </c>
      <c r="AL456" s="123">
        <v>4336563</v>
      </c>
      <c r="AM456" s="123">
        <v>4488063</v>
      </c>
      <c r="AN456" s="123">
        <v>4186456</v>
      </c>
      <c r="AO456" s="123">
        <v>3682150</v>
      </c>
      <c r="AP456" s="123">
        <v>3921145</v>
      </c>
      <c r="AQ456" s="123">
        <v>3905847</v>
      </c>
      <c r="AR456" s="123">
        <v>3669364</v>
      </c>
      <c r="AS456" s="123">
        <v>6243453</v>
      </c>
      <c r="AT456" s="123">
        <v>5296544</v>
      </c>
      <c r="AU456" s="123">
        <v>5374478</v>
      </c>
      <c r="AV456" s="23">
        <v>6370405</v>
      </c>
      <c r="AW456" s="23">
        <v>6124677</v>
      </c>
      <c r="AX456" s="23">
        <v>5325371</v>
      </c>
      <c r="AY456" s="23">
        <v>4278820</v>
      </c>
      <c r="AZ456" s="23">
        <v>3792488</v>
      </c>
      <c r="BA456" s="23">
        <v>3467587</v>
      </c>
      <c r="BB456" s="57"/>
      <c r="BC456" s="57"/>
      <c r="BD456" s="122"/>
      <c r="BE456" s="122"/>
      <c r="BF456" s="57"/>
      <c r="BG456" s="57"/>
      <c r="BH456" s="57"/>
      <c r="BI456" s="57"/>
    </row>
    <row r="457" spans="1:61">
      <c r="A457" s="57"/>
      <c r="B457" s="269" t="s">
        <v>115</v>
      </c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123">
        <v>524317</v>
      </c>
      <c r="U457" s="123">
        <v>688208</v>
      </c>
      <c r="V457" s="123">
        <v>617732</v>
      </c>
      <c r="W457" s="123">
        <v>638349</v>
      </c>
      <c r="X457" s="123">
        <v>833819</v>
      </c>
      <c r="Y457" s="123">
        <v>839917</v>
      </c>
      <c r="Z457" s="123">
        <v>869904</v>
      </c>
      <c r="AA457" s="123">
        <v>934223</v>
      </c>
      <c r="AB457" s="123">
        <v>965707</v>
      </c>
      <c r="AC457" s="123">
        <v>1047980</v>
      </c>
      <c r="AD457" s="123">
        <v>1172543</v>
      </c>
      <c r="AE457" s="123">
        <v>1170518</v>
      </c>
      <c r="AF457" s="123">
        <v>1343202</v>
      </c>
      <c r="AG457" s="123">
        <v>1280196</v>
      </c>
      <c r="AH457" s="123">
        <v>1438249</v>
      </c>
      <c r="AI457" s="123">
        <v>1507957</v>
      </c>
      <c r="AJ457" s="123">
        <v>1503050</v>
      </c>
      <c r="AK457" s="123">
        <v>1508768</v>
      </c>
      <c r="AL457" s="123">
        <v>1535386</v>
      </c>
      <c r="AM457" s="123">
        <v>1551878</v>
      </c>
      <c r="AN457" s="123">
        <v>1551023</v>
      </c>
      <c r="AO457" s="123">
        <v>1560987</v>
      </c>
      <c r="AP457" s="123">
        <v>1602158</v>
      </c>
      <c r="AQ457" s="123">
        <v>1596567</v>
      </c>
      <c r="AR457" s="123">
        <v>1574911</v>
      </c>
      <c r="AS457" s="123">
        <v>1593775</v>
      </c>
      <c r="AT457" s="123">
        <v>1579329</v>
      </c>
      <c r="AU457" s="123">
        <v>1536054</v>
      </c>
      <c r="AV457" s="23">
        <v>1584527</v>
      </c>
      <c r="AW457" s="23">
        <v>1553579</v>
      </c>
      <c r="AX457" s="23">
        <v>1558195</v>
      </c>
      <c r="AY457" s="23">
        <v>1599915</v>
      </c>
      <c r="AZ457" s="23">
        <v>1545770</v>
      </c>
      <c r="BA457" s="23">
        <v>1467281</v>
      </c>
      <c r="BB457" s="57"/>
      <c r="BC457" s="57"/>
      <c r="BD457" s="122"/>
      <c r="BE457" s="122"/>
      <c r="BF457" s="57"/>
      <c r="BG457" s="57"/>
      <c r="BH457" s="57"/>
      <c r="BI457" s="57"/>
    </row>
    <row r="458" spans="1:61">
      <c r="A458" s="57"/>
      <c r="B458" s="270" t="s">
        <v>116</v>
      </c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123">
        <v>2747227</v>
      </c>
      <c r="U458" s="123">
        <v>2790894</v>
      </c>
      <c r="V458" s="123">
        <v>3410389</v>
      </c>
      <c r="W458" s="123">
        <v>3176208</v>
      </c>
      <c r="X458" s="123">
        <v>3452041</v>
      </c>
      <c r="Y458" s="123">
        <v>2991965</v>
      </c>
      <c r="Z458" s="123">
        <v>3785242</v>
      </c>
      <c r="AA458" s="123">
        <v>4467883</v>
      </c>
      <c r="AB458" s="123">
        <v>5420387</v>
      </c>
      <c r="AC458" s="123">
        <v>5346401</v>
      </c>
      <c r="AD458" s="123">
        <v>5764499</v>
      </c>
      <c r="AE458" s="123">
        <v>6057926</v>
      </c>
      <c r="AF458" s="123">
        <v>5606292</v>
      </c>
      <c r="AG458" s="123">
        <v>4564371</v>
      </c>
      <c r="AH458" s="123">
        <v>4308653</v>
      </c>
      <c r="AI458" s="123">
        <v>5042356</v>
      </c>
      <c r="AJ458" s="123">
        <v>4526418</v>
      </c>
      <c r="AK458" s="123">
        <v>4370926</v>
      </c>
      <c r="AL458" s="123">
        <v>4319009</v>
      </c>
      <c r="AM458" s="123">
        <v>4134794</v>
      </c>
      <c r="AN458" s="123">
        <v>4015013</v>
      </c>
      <c r="AO458" s="123">
        <v>4064157</v>
      </c>
      <c r="AP458" s="123">
        <v>4152831</v>
      </c>
      <c r="AQ458" s="123">
        <v>3955018</v>
      </c>
      <c r="AR458" s="123">
        <v>3445016</v>
      </c>
      <c r="AS458" s="123">
        <v>4128166</v>
      </c>
      <c r="AT458" s="123">
        <v>4219500</v>
      </c>
      <c r="AU458" s="123">
        <v>4387926</v>
      </c>
      <c r="AV458" s="23">
        <v>4466192</v>
      </c>
      <c r="AW458" s="23">
        <v>3594615</v>
      </c>
      <c r="AX458" s="23">
        <v>3477484</v>
      </c>
      <c r="AY458" s="23">
        <v>3438464</v>
      </c>
      <c r="AZ458" s="23">
        <v>3536449</v>
      </c>
      <c r="BA458" s="23">
        <v>4111015</v>
      </c>
      <c r="BB458" s="57"/>
      <c r="BC458" s="57"/>
      <c r="BD458" s="122"/>
      <c r="BE458" s="122"/>
      <c r="BF458" s="57"/>
      <c r="BG458" s="57"/>
      <c r="BH458" s="57"/>
      <c r="BI458" s="57"/>
    </row>
    <row r="459" spans="1:61">
      <c r="A459" s="57"/>
      <c r="B459" s="57" t="s">
        <v>272</v>
      </c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123"/>
      <c r="Y459" s="123"/>
      <c r="Z459" s="123"/>
      <c r="AA459" s="123"/>
      <c r="AB459" s="123"/>
      <c r="AC459" s="123">
        <v>0</v>
      </c>
      <c r="AD459" s="123">
        <v>0</v>
      </c>
      <c r="AE459" s="123">
        <v>0</v>
      </c>
      <c r="AF459" s="123">
        <v>0</v>
      </c>
      <c r="AG459" s="123">
        <v>0</v>
      </c>
      <c r="AH459" s="123">
        <v>529564</v>
      </c>
      <c r="AI459" s="123">
        <v>0</v>
      </c>
      <c r="AJ459" s="123">
        <v>0</v>
      </c>
      <c r="AK459" s="123">
        <v>0</v>
      </c>
      <c r="AL459" s="123">
        <v>0</v>
      </c>
      <c r="AM459" s="123">
        <v>0</v>
      </c>
      <c r="AN459" s="123">
        <v>0</v>
      </c>
      <c r="AO459" s="123">
        <v>0</v>
      </c>
      <c r="AP459" s="123">
        <v>0</v>
      </c>
      <c r="AQ459" s="123">
        <v>0</v>
      </c>
      <c r="AR459" s="123">
        <v>0</v>
      </c>
      <c r="AS459" s="123">
        <v>0</v>
      </c>
      <c r="AT459" s="123">
        <v>0</v>
      </c>
      <c r="AU459" s="123">
        <v>0</v>
      </c>
      <c r="AV459" s="23">
        <v>0</v>
      </c>
      <c r="AW459" s="23">
        <v>0</v>
      </c>
      <c r="AX459" s="23">
        <v>0</v>
      </c>
      <c r="AY459" s="23">
        <v>0</v>
      </c>
      <c r="AZ459" s="23">
        <v>0</v>
      </c>
      <c r="BA459" s="23">
        <v>0</v>
      </c>
      <c r="BB459" s="57"/>
      <c r="BC459" s="57"/>
      <c r="BD459" s="122"/>
      <c r="BE459" s="122"/>
      <c r="BF459" s="57"/>
      <c r="BG459" s="57"/>
      <c r="BH459" s="57"/>
      <c r="BI459" s="57"/>
    </row>
    <row r="460" spans="1:61">
      <c r="A460" s="57"/>
      <c r="B460" s="270" t="s">
        <v>100</v>
      </c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123">
        <v>802555</v>
      </c>
      <c r="U460" s="123">
        <v>854598</v>
      </c>
      <c r="V460" s="123">
        <v>872900</v>
      </c>
      <c r="W460" s="123">
        <v>883488</v>
      </c>
      <c r="X460" s="123">
        <v>921550</v>
      </c>
      <c r="Y460" s="123">
        <v>1003618</v>
      </c>
      <c r="Z460" s="123">
        <v>1077508</v>
      </c>
      <c r="AA460" s="123">
        <v>1495521</v>
      </c>
      <c r="AB460" s="123">
        <v>1106965</v>
      </c>
      <c r="AC460" s="123">
        <v>1391912</v>
      </c>
      <c r="AD460" s="123">
        <v>1298188</v>
      </c>
      <c r="AE460" s="123">
        <v>1428520</v>
      </c>
      <c r="AF460" s="123">
        <v>1544711</v>
      </c>
      <c r="AG460" s="123">
        <v>1719801</v>
      </c>
      <c r="AH460" s="123">
        <v>1926669</v>
      </c>
      <c r="AI460" s="123">
        <v>2138521</v>
      </c>
      <c r="AJ460" s="123">
        <v>2356971</v>
      </c>
      <c r="AK460" s="123">
        <v>2476757</v>
      </c>
      <c r="AL460" s="123">
        <v>2707374</v>
      </c>
      <c r="AM460" s="123">
        <v>2679258</v>
      </c>
      <c r="AN460" s="123">
        <v>2560091</v>
      </c>
      <c r="AO460" s="123">
        <v>2514254</v>
      </c>
      <c r="AP460" s="123">
        <v>2400525</v>
      </c>
      <c r="AQ460" s="123">
        <v>2381726</v>
      </c>
      <c r="AR460" s="123">
        <v>2404598</v>
      </c>
      <c r="AS460" s="123">
        <v>2386912</v>
      </c>
      <c r="AT460" s="123">
        <v>2562307</v>
      </c>
      <c r="AU460" s="123">
        <v>2727259</v>
      </c>
      <c r="AV460" s="23">
        <v>2682058</v>
      </c>
      <c r="AW460" s="23">
        <v>2660137</v>
      </c>
      <c r="AX460" s="23">
        <v>2752111</v>
      </c>
      <c r="AY460" s="23">
        <v>2810698</v>
      </c>
      <c r="AZ460" s="23">
        <v>2890964</v>
      </c>
      <c r="BA460" s="23">
        <v>2931163</v>
      </c>
      <c r="BB460" s="57"/>
      <c r="BC460" s="57"/>
      <c r="BD460" s="122"/>
      <c r="BE460" s="122"/>
      <c r="BF460" s="57"/>
      <c r="BG460" s="57"/>
      <c r="BH460" s="57"/>
      <c r="BI460" s="57"/>
    </row>
    <row r="461" spans="1:61">
      <c r="A461" s="57"/>
      <c r="B461" s="57" t="s">
        <v>119</v>
      </c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123"/>
      <c r="Y461" s="123"/>
      <c r="Z461" s="123"/>
      <c r="AA461" s="123"/>
      <c r="AB461" s="123"/>
      <c r="AC461" s="123">
        <v>14557</v>
      </c>
      <c r="AD461" s="123">
        <v>131002</v>
      </c>
      <c r="AE461" s="123">
        <v>0</v>
      </c>
      <c r="AF461" s="123">
        <v>0</v>
      </c>
      <c r="AG461" s="123">
        <v>0</v>
      </c>
      <c r="AH461" s="123">
        <v>0</v>
      </c>
      <c r="AI461" s="123">
        <v>0</v>
      </c>
      <c r="AJ461" s="123">
        <v>0</v>
      </c>
      <c r="AK461" s="123">
        <v>2146</v>
      </c>
      <c r="AL461" s="123">
        <v>2146</v>
      </c>
      <c r="AM461" s="123">
        <v>1962</v>
      </c>
      <c r="AN461" s="123">
        <v>18577</v>
      </c>
      <c r="AO461" s="123">
        <v>18190</v>
      </c>
      <c r="AP461" s="123">
        <v>17761</v>
      </c>
      <c r="AQ461" s="123">
        <v>17493</v>
      </c>
      <c r="AR461" s="123">
        <v>17225</v>
      </c>
      <c r="AS461" s="123">
        <v>16960</v>
      </c>
      <c r="AT461" s="123">
        <v>0</v>
      </c>
      <c r="AU461" s="123">
        <v>0</v>
      </c>
      <c r="AV461" s="23">
        <v>0</v>
      </c>
      <c r="AW461" s="23">
        <v>0</v>
      </c>
      <c r="AX461" s="23">
        <v>0</v>
      </c>
      <c r="AY461" s="23">
        <v>0</v>
      </c>
      <c r="AZ461" s="23">
        <v>0</v>
      </c>
      <c r="BA461" s="23">
        <v>0</v>
      </c>
      <c r="BB461" s="57"/>
      <c r="BC461" s="57"/>
      <c r="BD461" s="122"/>
      <c r="BE461" s="122"/>
      <c r="BF461" s="57"/>
      <c r="BG461" s="57"/>
      <c r="BH461" s="57"/>
      <c r="BI461" s="57"/>
    </row>
    <row r="462" spans="1:61">
      <c r="A462" s="57"/>
      <c r="B462" s="57" t="s">
        <v>215</v>
      </c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123"/>
      <c r="Y462" s="123"/>
      <c r="Z462" s="123"/>
      <c r="AA462" s="123"/>
      <c r="AB462" s="123"/>
      <c r="AC462" s="123">
        <v>0</v>
      </c>
      <c r="AD462" s="123">
        <v>0</v>
      </c>
      <c r="AE462" s="123">
        <v>0</v>
      </c>
      <c r="AF462" s="123">
        <v>0</v>
      </c>
      <c r="AG462" s="123">
        <v>0</v>
      </c>
      <c r="AH462" s="123">
        <v>0</v>
      </c>
      <c r="AI462" s="123">
        <v>0</v>
      </c>
      <c r="AJ462" s="123">
        <v>0</v>
      </c>
      <c r="AK462" s="123">
        <v>0</v>
      </c>
      <c r="AL462" s="123">
        <v>0</v>
      </c>
      <c r="AM462" s="123">
        <v>0</v>
      </c>
      <c r="AN462" s="123">
        <v>0</v>
      </c>
      <c r="AO462" s="123">
        <v>0</v>
      </c>
      <c r="AP462" s="123">
        <v>0</v>
      </c>
      <c r="AQ462" s="123">
        <v>0</v>
      </c>
      <c r="AR462" s="123">
        <v>0</v>
      </c>
      <c r="AS462" s="123">
        <v>0</v>
      </c>
      <c r="AT462" s="123">
        <v>0</v>
      </c>
      <c r="AU462" s="123">
        <v>0</v>
      </c>
      <c r="AV462" s="23">
        <v>0</v>
      </c>
      <c r="AW462" s="23">
        <v>0</v>
      </c>
      <c r="AX462" s="23">
        <v>0</v>
      </c>
      <c r="AY462" s="23">
        <v>0</v>
      </c>
      <c r="AZ462" s="23">
        <v>0</v>
      </c>
      <c r="BA462" s="23">
        <v>0</v>
      </c>
      <c r="BB462" s="57"/>
      <c r="BC462" s="57"/>
      <c r="BD462" s="122"/>
      <c r="BE462" s="122"/>
      <c r="BF462" s="57"/>
      <c r="BG462" s="57"/>
      <c r="BH462" s="57"/>
      <c r="BI462" s="57"/>
    </row>
    <row r="463" spans="1:61">
      <c r="A463" s="23"/>
      <c r="B463" s="265" t="s">
        <v>129</v>
      </c>
      <c r="C463" s="23"/>
      <c r="D463" s="23"/>
      <c r="E463" s="23">
        <v>1300878</v>
      </c>
      <c r="F463" s="23">
        <v>1292908</v>
      </c>
      <c r="G463" s="23">
        <v>1753054</v>
      </c>
      <c r="H463" s="23">
        <v>1922040</v>
      </c>
      <c r="I463" s="23">
        <v>2522168</v>
      </c>
      <c r="J463" s="23">
        <v>2847428</v>
      </c>
      <c r="K463" s="23">
        <v>4140368</v>
      </c>
      <c r="L463" s="23">
        <v>5355930</v>
      </c>
      <c r="M463" s="23">
        <v>6060893</v>
      </c>
      <c r="N463" s="23">
        <v>7367800</v>
      </c>
      <c r="O463" s="23">
        <v>9295621</v>
      </c>
      <c r="P463" s="23">
        <v>8949150</v>
      </c>
      <c r="Q463" s="23">
        <v>10218752</v>
      </c>
      <c r="R463" s="23">
        <v>11712973</v>
      </c>
      <c r="S463" s="23">
        <v>12528868</v>
      </c>
      <c r="T463" s="23">
        <v>13181025</v>
      </c>
      <c r="U463" s="23">
        <v>14245300</v>
      </c>
      <c r="V463" s="23">
        <v>15676681</v>
      </c>
      <c r="W463" s="23">
        <v>16249789</v>
      </c>
      <c r="X463" s="123">
        <v>16810144</v>
      </c>
      <c r="Y463" s="123">
        <v>17172909</v>
      </c>
      <c r="Z463" s="123">
        <v>19453904</v>
      </c>
      <c r="AA463" s="123">
        <v>20755266</v>
      </c>
      <c r="AB463" s="123">
        <v>23618153</v>
      </c>
      <c r="AC463" s="123">
        <v>25381058</v>
      </c>
      <c r="AD463" s="123">
        <v>27479537</v>
      </c>
      <c r="AE463" s="123">
        <v>31044730</v>
      </c>
      <c r="AF463" s="123">
        <v>35127732</v>
      </c>
      <c r="AG463" s="123">
        <v>32437204</v>
      </c>
      <c r="AH463" s="123">
        <v>31723110</v>
      </c>
      <c r="AI463" s="123">
        <v>30646236</v>
      </c>
      <c r="AJ463" s="123">
        <v>31013411</v>
      </c>
      <c r="AK463" s="123">
        <v>30818003</v>
      </c>
      <c r="AL463" s="123">
        <v>30557517</v>
      </c>
      <c r="AM463" s="123">
        <v>32409540</v>
      </c>
      <c r="AN463" s="123">
        <v>31039136</v>
      </c>
      <c r="AO463" s="123">
        <v>29913059</v>
      </c>
      <c r="AP463" s="123">
        <v>29833102</v>
      </c>
      <c r="AQ463" s="123">
        <v>30172816</v>
      </c>
      <c r="AR463" s="123">
        <v>29732019</v>
      </c>
      <c r="AS463" s="123">
        <v>34277455</v>
      </c>
      <c r="AT463" s="123">
        <v>34842491</v>
      </c>
      <c r="AU463" s="123">
        <v>35324474</v>
      </c>
      <c r="AV463" s="23">
        <v>35848261</v>
      </c>
      <c r="AW463" s="23">
        <v>37231571</v>
      </c>
      <c r="AX463" s="23">
        <v>38022545</v>
      </c>
      <c r="AY463" s="23">
        <v>41554467</v>
      </c>
      <c r="AZ463" s="23">
        <v>36487210</v>
      </c>
      <c r="BA463" s="23">
        <v>37988768</v>
      </c>
      <c r="BB463" s="23"/>
      <c r="BC463" s="23"/>
      <c r="BD463" s="123"/>
      <c r="BE463" s="123"/>
      <c r="BF463" s="123"/>
      <c r="BG463" s="123"/>
      <c r="BH463" s="123"/>
      <c r="BI463" s="123"/>
    </row>
    <row r="464" spans="1:61">
      <c r="A464" s="57" t="s">
        <v>273</v>
      </c>
      <c r="B464" s="57" t="s">
        <v>104</v>
      </c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123"/>
      <c r="Y464" s="123"/>
      <c r="Z464" s="123"/>
      <c r="AA464" s="123"/>
      <c r="AB464" s="123"/>
      <c r="AC464" s="123">
        <v>308383</v>
      </c>
      <c r="AD464" s="123">
        <v>329988</v>
      </c>
      <c r="AE464" s="123">
        <v>378871</v>
      </c>
      <c r="AF464" s="123">
        <v>378581</v>
      </c>
      <c r="AG464" s="123">
        <v>388585</v>
      </c>
      <c r="AH464" s="123">
        <v>410439</v>
      </c>
      <c r="AI464" s="123">
        <v>386432</v>
      </c>
      <c r="AJ464" s="123">
        <v>383444</v>
      </c>
      <c r="AK464" s="123">
        <v>375140</v>
      </c>
      <c r="AL464" s="123">
        <v>355173</v>
      </c>
      <c r="AM464" s="123">
        <v>354390</v>
      </c>
      <c r="AN464" s="123">
        <v>334724</v>
      </c>
      <c r="AO464" s="123">
        <v>328595</v>
      </c>
      <c r="AP464" s="123">
        <v>333083</v>
      </c>
      <c r="AQ464" s="123">
        <v>324649</v>
      </c>
      <c r="AR464" s="123">
        <v>326668</v>
      </c>
      <c r="AS464" s="123">
        <v>329445</v>
      </c>
      <c r="AT464" s="123">
        <v>331822</v>
      </c>
      <c r="AU464" s="123">
        <v>342272</v>
      </c>
      <c r="AV464" s="23">
        <v>342096</v>
      </c>
      <c r="AW464" s="23">
        <v>338093</v>
      </c>
      <c r="AX464" s="23">
        <v>330866</v>
      </c>
      <c r="AY464" s="292">
        <v>426074</v>
      </c>
      <c r="AZ464" s="23">
        <v>368110</v>
      </c>
      <c r="BA464" s="23">
        <v>365794</v>
      </c>
      <c r="BB464" s="23"/>
      <c r="BC464" s="57"/>
      <c r="BD464" s="122"/>
      <c r="BE464" s="122"/>
      <c r="BF464" s="57"/>
      <c r="BG464" s="57"/>
      <c r="BH464" s="57"/>
      <c r="BI464" s="57"/>
    </row>
    <row r="465" spans="1:61">
      <c r="A465" s="57"/>
      <c r="B465" s="269" t="s">
        <v>105</v>
      </c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123">
        <v>1697797</v>
      </c>
      <c r="U465" s="123">
        <v>1655548</v>
      </c>
      <c r="V465" s="123">
        <v>2151609</v>
      </c>
      <c r="W465" s="123">
        <v>1798950</v>
      </c>
      <c r="X465" s="123">
        <v>2149208</v>
      </c>
      <c r="Y465" s="123">
        <v>2147787</v>
      </c>
      <c r="Z465" s="123">
        <v>2641958</v>
      </c>
      <c r="AA465" s="123">
        <v>2995914</v>
      </c>
      <c r="AB465" s="123">
        <v>3326680</v>
      </c>
      <c r="AC465" s="123">
        <v>3356777</v>
      </c>
      <c r="AD465" s="123">
        <v>4098623</v>
      </c>
      <c r="AE465" s="123">
        <v>3699527</v>
      </c>
      <c r="AF465" s="123">
        <v>3267344</v>
      </c>
      <c r="AG465" s="123">
        <v>4566264</v>
      </c>
      <c r="AH465" s="123">
        <v>4766780</v>
      </c>
      <c r="AI465" s="123">
        <v>4716822</v>
      </c>
      <c r="AJ465" s="123">
        <v>4379671</v>
      </c>
      <c r="AK465" s="123">
        <v>3306077</v>
      </c>
      <c r="AL465" s="123">
        <v>3771566</v>
      </c>
      <c r="AM465" s="123">
        <v>4364035</v>
      </c>
      <c r="AN465" s="123">
        <v>5200092</v>
      </c>
      <c r="AO465" s="123">
        <v>4975530</v>
      </c>
      <c r="AP465" s="123">
        <v>4364902</v>
      </c>
      <c r="AQ465" s="123">
        <v>4265698</v>
      </c>
      <c r="AR465" s="123">
        <v>4132533</v>
      </c>
      <c r="AS465" s="123">
        <v>4666380</v>
      </c>
      <c r="AT465" s="123">
        <v>5387110</v>
      </c>
      <c r="AU465" s="123">
        <v>5126984</v>
      </c>
      <c r="AV465" s="23">
        <v>4540577</v>
      </c>
      <c r="AW465" s="23">
        <v>4447233</v>
      </c>
      <c r="AX465" s="23">
        <v>5433932</v>
      </c>
      <c r="AY465" s="292">
        <v>4621492</v>
      </c>
      <c r="AZ465" s="23">
        <v>3819831</v>
      </c>
      <c r="BA465" s="23">
        <v>4107384</v>
      </c>
      <c r="BB465" s="23"/>
      <c r="BC465" s="57"/>
      <c r="BD465" s="122"/>
      <c r="BE465" s="122"/>
      <c r="BF465" s="57"/>
      <c r="BG465" s="57"/>
      <c r="BH465" s="57"/>
      <c r="BI465" s="57"/>
    </row>
    <row r="466" spans="1:61">
      <c r="A466" s="123"/>
      <c r="B466" s="269" t="s">
        <v>106</v>
      </c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>
        <v>1883851</v>
      </c>
      <c r="U466" s="123">
        <v>2120758</v>
      </c>
      <c r="V466" s="123">
        <v>2034937</v>
      </c>
      <c r="W466" s="123">
        <v>2074534</v>
      </c>
      <c r="X466" s="123">
        <v>2182099</v>
      </c>
      <c r="Y466" s="123">
        <v>2733091</v>
      </c>
      <c r="Z466" s="123">
        <v>2916818</v>
      </c>
      <c r="AA466" s="123">
        <v>2976338</v>
      </c>
      <c r="AB466" s="123">
        <v>3238356</v>
      </c>
      <c r="AC466" s="123">
        <v>4032475</v>
      </c>
      <c r="AD466" s="123">
        <v>3959108</v>
      </c>
      <c r="AE466" s="123">
        <v>4057719</v>
      </c>
      <c r="AF466" s="123">
        <v>4163874</v>
      </c>
      <c r="AG466" s="123">
        <v>4561865</v>
      </c>
      <c r="AH466" s="123">
        <v>4937734</v>
      </c>
      <c r="AI466" s="123">
        <v>5031899</v>
      </c>
      <c r="AJ466" s="123">
        <v>5345463</v>
      </c>
      <c r="AK466" s="123">
        <v>5197443</v>
      </c>
      <c r="AL466" s="123">
        <v>5283741</v>
      </c>
      <c r="AM466" s="123">
        <v>5646180</v>
      </c>
      <c r="AN466" s="123">
        <v>5274919</v>
      </c>
      <c r="AO466" s="123">
        <v>5233309</v>
      </c>
      <c r="AP466" s="123">
        <v>5393763</v>
      </c>
      <c r="AQ466" s="123">
        <v>5558961</v>
      </c>
      <c r="AR466" s="123">
        <v>5917917</v>
      </c>
      <c r="AS466" s="123">
        <v>6232435</v>
      </c>
      <c r="AT466" s="123">
        <v>6228358</v>
      </c>
      <c r="AU466" s="123">
        <v>6334138</v>
      </c>
      <c r="AV466" s="123">
        <v>6290140</v>
      </c>
      <c r="AW466" s="123">
        <v>6819285</v>
      </c>
      <c r="AX466" s="123">
        <v>7254947</v>
      </c>
      <c r="AY466" s="292">
        <v>7602068</v>
      </c>
      <c r="AZ466" s="123">
        <v>7687384</v>
      </c>
      <c r="BA466" s="123">
        <v>8111219</v>
      </c>
      <c r="BB466" s="23"/>
      <c r="BC466" s="57"/>
      <c r="BD466" s="122"/>
      <c r="BE466" s="123"/>
      <c r="BF466" s="57"/>
      <c r="BG466" s="57"/>
      <c r="BH466" s="57"/>
      <c r="BI466" s="57"/>
    </row>
    <row r="467" spans="1:61">
      <c r="A467" s="57"/>
      <c r="B467" s="269" t="s">
        <v>110</v>
      </c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123">
        <v>1222528</v>
      </c>
      <c r="U467" s="123">
        <v>1282120</v>
      </c>
      <c r="V467" s="123">
        <v>1279672</v>
      </c>
      <c r="W467" s="123">
        <v>1366018</v>
      </c>
      <c r="X467" s="123">
        <v>1423529</v>
      </c>
      <c r="Y467" s="123">
        <v>1316623</v>
      </c>
      <c r="Z467" s="123">
        <v>1304304</v>
      </c>
      <c r="AA467" s="123">
        <v>1375008</v>
      </c>
      <c r="AB467" s="123">
        <v>1436371</v>
      </c>
      <c r="AC467" s="123">
        <v>1579456</v>
      </c>
      <c r="AD467" s="123">
        <v>1850155</v>
      </c>
      <c r="AE467" s="123">
        <v>1972393</v>
      </c>
      <c r="AF467" s="123">
        <v>2028308</v>
      </c>
      <c r="AG467" s="123">
        <v>2335088</v>
      </c>
      <c r="AH467" s="123">
        <v>2217348</v>
      </c>
      <c r="AI467" s="123">
        <v>2298678</v>
      </c>
      <c r="AJ467" s="123">
        <v>2398372</v>
      </c>
      <c r="AK467" s="123">
        <v>2434479</v>
      </c>
      <c r="AL467" s="123">
        <v>2472697</v>
      </c>
      <c r="AM467" s="123">
        <v>2517764</v>
      </c>
      <c r="AN467" s="123">
        <v>2423337</v>
      </c>
      <c r="AO467" s="123">
        <v>2434220</v>
      </c>
      <c r="AP467" s="123">
        <v>2489326</v>
      </c>
      <c r="AQ467" s="123">
        <v>2419256</v>
      </c>
      <c r="AR467" s="123">
        <v>2400681</v>
      </c>
      <c r="AS467" s="123">
        <v>2281574</v>
      </c>
      <c r="AT467" s="123">
        <v>2463317</v>
      </c>
      <c r="AU467" s="123">
        <v>2888737</v>
      </c>
      <c r="AV467" s="123">
        <v>2907733</v>
      </c>
      <c r="AW467" s="123">
        <v>2817408</v>
      </c>
      <c r="AX467" s="123">
        <v>3109105</v>
      </c>
      <c r="AY467" s="292">
        <v>2852886</v>
      </c>
      <c r="AZ467" s="123">
        <v>2638525</v>
      </c>
      <c r="BA467" s="23">
        <v>2959388</v>
      </c>
      <c r="BB467" s="23"/>
      <c r="BC467" s="57"/>
      <c r="BD467" s="122"/>
      <c r="BE467" s="122"/>
      <c r="BF467" s="57"/>
      <c r="BG467" s="57"/>
      <c r="BH467" s="57"/>
      <c r="BI467" s="57"/>
    </row>
    <row r="468" spans="1:61">
      <c r="A468" s="57"/>
      <c r="B468" s="57" t="s">
        <v>111</v>
      </c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>
        <v>72990</v>
      </c>
      <c r="AD468" s="123">
        <v>93782</v>
      </c>
      <c r="AE468" s="123">
        <v>96655</v>
      </c>
      <c r="AF468" s="123">
        <v>109063</v>
      </c>
      <c r="AG468" s="123">
        <v>115832</v>
      </c>
      <c r="AH468" s="123">
        <v>106304</v>
      </c>
      <c r="AI468" s="123">
        <v>124995</v>
      </c>
      <c r="AJ468" s="123">
        <v>139662</v>
      </c>
      <c r="AK468" s="123">
        <v>136934</v>
      </c>
      <c r="AL468" s="123">
        <v>126339</v>
      </c>
      <c r="AM468" s="123">
        <v>150962</v>
      </c>
      <c r="AN468" s="123">
        <v>167418</v>
      </c>
      <c r="AO468" s="123">
        <v>185944</v>
      </c>
      <c r="AP468" s="123">
        <v>196796</v>
      </c>
      <c r="AQ468" s="123">
        <v>191491</v>
      </c>
      <c r="AR468" s="123">
        <v>195767</v>
      </c>
      <c r="AS468" s="123">
        <v>180479</v>
      </c>
      <c r="AT468" s="123">
        <v>190907</v>
      </c>
      <c r="AU468" s="123">
        <v>198501</v>
      </c>
      <c r="AV468" s="23">
        <v>196245</v>
      </c>
      <c r="AW468" s="23">
        <v>170663</v>
      </c>
      <c r="AX468" s="57">
        <v>170748</v>
      </c>
      <c r="AY468" s="292">
        <v>176767</v>
      </c>
      <c r="AZ468" s="57">
        <v>180644</v>
      </c>
      <c r="BA468" s="23">
        <v>163671</v>
      </c>
      <c r="BB468" s="23"/>
      <c r="BC468" s="57"/>
      <c r="BD468" s="122"/>
      <c r="BE468" s="122"/>
      <c r="BF468" s="57"/>
      <c r="BG468" s="57"/>
      <c r="BH468" s="57"/>
      <c r="BI468" s="57"/>
    </row>
    <row r="469" spans="1:61">
      <c r="A469" s="57"/>
      <c r="B469" s="57" t="s">
        <v>112</v>
      </c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>
        <v>24897</v>
      </c>
      <c r="AD469" s="123">
        <v>31760</v>
      </c>
      <c r="AE469" s="123">
        <v>41538</v>
      </c>
      <c r="AF469" s="123">
        <v>40259</v>
      </c>
      <c r="AG469" s="123">
        <v>39848</v>
      </c>
      <c r="AH469" s="123">
        <v>53229</v>
      </c>
      <c r="AI469" s="123">
        <v>53470</v>
      </c>
      <c r="AJ469" s="123">
        <v>54197</v>
      </c>
      <c r="AK469" s="123">
        <v>38307</v>
      </c>
      <c r="AL469" s="123">
        <v>38437</v>
      </c>
      <c r="AM469" s="123">
        <v>42060</v>
      </c>
      <c r="AN469" s="123">
        <v>26752</v>
      </c>
      <c r="AO469" s="123">
        <v>26093</v>
      </c>
      <c r="AP469" s="123">
        <v>27606</v>
      </c>
      <c r="AQ469" s="123">
        <v>41331</v>
      </c>
      <c r="AR469" s="123">
        <v>26965</v>
      </c>
      <c r="AS469" s="123">
        <v>27849</v>
      </c>
      <c r="AT469" s="123">
        <v>28281</v>
      </c>
      <c r="AU469" s="123">
        <v>36858</v>
      </c>
      <c r="AV469" s="23">
        <v>32135</v>
      </c>
      <c r="AW469" s="23">
        <v>34754</v>
      </c>
      <c r="AX469" s="23">
        <v>33246</v>
      </c>
      <c r="AY469" s="292">
        <v>29669</v>
      </c>
      <c r="AZ469" s="57">
        <v>29576</v>
      </c>
      <c r="BA469" s="23">
        <v>33228</v>
      </c>
      <c r="BB469" s="23"/>
      <c r="BC469" s="57"/>
      <c r="BD469" s="122"/>
      <c r="BE469" s="122"/>
      <c r="BF469" s="57"/>
      <c r="BG469" s="57"/>
      <c r="BH469" s="57"/>
      <c r="BI469" s="57"/>
    </row>
    <row r="470" spans="1:61">
      <c r="A470" s="57"/>
      <c r="B470" s="57" t="s">
        <v>113</v>
      </c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>
        <v>87116</v>
      </c>
      <c r="AD470" s="123">
        <v>96977</v>
      </c>
      <c r="AE470" s="123">
        <v>112832</v>
      </c>
      <c r="AF470" s="123">
        <v>129710</v>
      </c>
      <c r="AG470" s="123">
        <v>135380</v>
      </c>
      <c r="AH470" s="123">
        <v>166596</v>
      </c>
      <c r="AI470" s="123">
        <v>143948</v>
      </c>
      <c r="AJ470" s="123">
        <v>136674</v>
      </c>
      <c r="AK470" s="123">
        <v>142964</v>
      </c>
      <c r="AL470" s="123">
        <v>138251</v>
      </c>
      <c r="AM470" s="123">
        <v>136859</v>
      </c>
      <c r="AN470" s="123">
        <v>170206</v>
      </c>
      <c r="AO470" s="123">
        <v>136573</v>
      </c>
      <c r="AP470" s="123">
        <v>134574</v>
      </c>
      <c r="AQ470" s="123">
        <v>147091</v>
      </c>
      <c r="AR470" s="123">
        <v>148774</v>
      </c>
      <c r="AS470" s="123">
        <v>143369</v>
      </c>
      <c r="AT470" s="123">
        <v>145584</v>
      </c>
      <c r="AU470" s="123">
        <v>151872</v>
      </c>
      <c r="AV470" s="23">
        <v>150816</v>
      </c>
      <c r="AW470" s="23">
        <v>165901</v>
      </c>
      <c r="AX470" s="23">
        <v>155879</v>
      </c>
      <c r="AY470" s="292">
        <v>161516</v>
      </c>
      <c r="AZ470" s="23">
        <v>149023</v>
      </c>
      <c r="BA470" s="23">
        <v>156701</v>
      </c>
      <c r="BB470" s="23"/>
      <c r="BC470" s="57"/>
      <c r="BD470" s="122"/>
      <c r="BE470" s="122"/>
      <c r="BF470" s="57"/>
      <c r="BG470" s="57"/>
      <c r="BH470" s="57"/>
      <c r="BI470" s="57"/>
    </row>
    <row r="471" spans="1:61">
      <c r="A471" s="57"/>
      <c r="B471" s="269" t="s">
        <v>114</v>
      </c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123">
        <v>1633847</v>
      </c>
      <c r="U471" s="123">
        <v>1924209</v>
      </c>
      <c r="V471" s="123">
        <v>1966578</v>
      </c>
      <c r="W471" s="123">
        <v>1975661</v>
      </c>
      <c r="X471" s="123">
        <v>1990446</v>
      </c>
      <c r="Y471" s="123">
        <v>2166852</v>
      </c>
      <c r="Z471" s="123">
        <v>2193342</v>
      </c>
      <c r="AA471" s="123">
        <v>2097020</v>
      </c>
      <c r="AB471" s="123">
        <v>3532453</v>
      </c>
      <c r="AC471" s="123">
        <v>3125943</v>
      </c>
      <c r="AD471" s="123">
        <v>3137615</v>
      </c>
      <c r="AE471" s="123">
        <v>3642373</v>
      </c>
      <c r="AF471" s="123">
        <v>3488893</v>
      </c>
      <c r="AG471" s="123">
        <v>3221808</v>
      </c>
      <c r="AH471" s="123">
        <v>3189180</v>
      </c>
      <c r="AI471" s="123">
        <v>2912065</v>
      </c>
      <c r="AJ471" s="123">
        <v>2775512</v>
      </c>
      <c r="AK471" s="123">
        <v>2760727</v>
      </c>
      <c r="AL471" s="123">
        <v>2588842</v>
      </c>
      <c r="AM471" s="123">
        <v>2836175</v>
      </c>
      <c r="AN471" s="123">
        <v>2630431</v>
      </c>
      <c r="AO471" s="123">
        <v>2491469</v>
      </c>
      <c r="AP471" s="123">
        <v>2524140</v>
      </c>
      <c r="AQ471" s="123">
        <v>2379075</v>
      </c>
      <c r="AR471" s="123">
        <v>2305918</v>
      </c>
      <c r="AS471" s="123">
        <v>2291501</v>
      </c>
      <c r="AT471" s="123">
        <v>2104474</v>
      </c>
      <c r="AU471" s="123">
        <v>2098334</v>
      </c>
      <c r="AV471" s="23">
        <v>2191030</v>
      </c>
      <c r="AW471" s="23">
        <v>2352912</v>
      </c>
      <c r="AX471" s="23">
        <v>2143724</v>
      </c>
      <c r="AY471" s="292">
        <v>2079386</v>
      </c>
      <c r="AZ471" s="57">
        <v>1851243</v>
      </c>
      <c r="BA471" s="23">
        <v>3095065</v>
      </c>
      <c r="BB471" s="23"/>
      <c r="BC471" s="57"/>
      <c r="BD471" s="122"/>
      <c r="BE471" s="122"/>
      <c r="BF471" s="57"/>
      <c r="BG471" s="57"/>
      <c r="BH471" s="57"/>
      <c r="BI471" s="57"/>
    </row>
    <row r="472" spans="1:61">
      <c r="A472" s="57"/>
      <c r="B472" s="57" t="s">
        <v>115</v>
      </c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>
        <v>909466</v>
      </c>
      <c r="AD472" s="123">
        <v>995974</v>
      </c>
      <c r="AE472" s="123">
        <v>1055320</v>
      </c>
      <c r="AF472" s="123">
        <v>1165487</v>
      </c>
      <c r="AG472" s="123">
        <v>1166191</v>
      </c>
      <c r="AH472" s="123">
        <v>1255035</v>
      </c>
      <c r="AI472" s="123">
        <v>1340887</v>
      </c>
      <c r="AJ472" s="123">
        <v>1363863</v>
      </c>
      <c r="AK472" s="123">
        <v>1396145</v>
      </c>
      <c r="AL472" s="123">
        <v>1433009</v>
      </c>
      <c r="AM472" s="123">
        <v>1440687</v>
      </c>
      <c r="AN472" s="123">
        <v>1451381</v>
      </c>
      <c r="AO472" s="123">
        <v>1460671</v>
      </c>
      <c r="AP472" s="123">
        <v>1490104</v>
      </c>
      <c r="AQ472" s="123">
        <v>1464402</v>
      </c>
      <c r="AR472" s="123">
        <v>1445462</v>
      </c>
      <c r="AS472" s="123">
        <v>1462951</v>
      </c>
      <c r="AT472" s="123">
        <v>1447000</v>
      </c>
      <c r="AU472" s="123">
        <v>1394548</v>
      </c>
      <c r="AV472" s="23">
        <v>1402023</v>
      </c>
      <c r="AW472" s="23">
        <v>1406810</v>
      </c>
      <c r="AX472" s="23">
        <v>1447935</v>
      </c>
      <c r="AY472" s="292">
        <v>1417375</v>
      </c>
      <c r="AZ472" s="23">
        <v>1420044</v>
      </c>
      <c r="BA472" s="23">
        <v>1351730</v>
      </c>
      <c r="BB472" s="23"/>
      <c r="BC472" s="57"/>
      <c r="BD472" s="122"/>
      <c r="BE472" s="122"/>
      <c r="BF472" s="57"/>
      <c r="BG472" s="57"/>
      <c r="BH472" s="57"/>
      <c r="BI472" s="57"/>
    </row>
    <row r="473" spans="1:61">
      <c r="A473" s="57"/>
      <c r="B473" s="269" t="s">
        <v>116</v>
      </c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123">
        <v>2203502</v>
      </c>
      <c r="U473" s="123">
        <v>2371247</v>
      </c>
      <c r="V473" s="123">
        <v>2596484</v>
      </c>
      <c r="W473" s="123">
        <v>2523045</v>
      </c>
      <c r="X473" s="123">
        <v>2788166</v>
      </c>
      <c r="Y473" s="123">
        <v>2655105</v>
      </c>
      <c r="Z473" s="123">
        <v>3055687</v>
      </c>
      <c r="AA473" s="123">
        <v>3181755</v>
      </c>
      <c r="AB473" s="123">
        <v>3482114</v>
      </c>
      <c r="AC473" s="123">
        <v>3838828</v>
      </c>
      <c r="AD473" s="123">
        <v>4124417</v>
      </c>
      <c r="AE473" s="123">
        <v>4679518</v>
      </c>
      <c r="AF473" s="123">
        <v>4318943</v>
      </c>
      <c r="AG473" s="123">
        <v>3859509</v>
      </c>
      <c r="AH473" s="123">
        <v>3866252</v>
      </c>
      <c r="AI473" s="123">
        <v>3919249</v>
      </c>
      <c r="AJ473" s="123">
        <v>3947376</v>
      </c>
      <c r="AK473" s="123">
        <v>3871061</v>
      </c>
      <c r="AL473" s="123">
        <v>3573548</v>
      </c>
      <c r="AM473" s="123">
        <v>3526577</v>
      </c>
      <c r="AN473" s="123">
        <v>3357522</v>
      </c>
      <c r="AO473" s="123">
        <v>3396842</v>
      </c>
      <c r="AP473" s="123">
        <v>3455308</v>
      </c>
      <c r="AQ473" s="123">
        <v>3225097</v>
      </c>
      <c r="AR473" s="123">
        <v>3239981</v>
      </c>
      <c r="AS473" s="123">
        <v>3451060</v>
      </c>
      <c r="AT473" s="123">
        <v>3322220</v>
      </c>
      <c r="AU473" s="123">
        <v>3247719</v>
      </c>
      <c r="AV473" s="23">
        <v>3339998</v>
      </c>
      <c r="AW473" s="23">
        <v>3155810</v>
      </c>
      <c r="AX473" s="23">
        <v>3097269</v>
      </c>
      <c r="AY473" s="292">
        <v>2924988</v>
      </c>
      <c r="AZ473" s="23">
        <v>2989729</v>
      </c>
      <c r="BA473" s="23">
        <v>3095065</v>
      </c>
      <c r="BB473" s="23"/>
      <c r="BC473" s="57"/>
      <c r="BD473" s="122"/>
      <c r="BE473" s="122"/>
      <c r="BF473" s="57"/>
      <c r="BG473" s="57"/>
      <c r="BH473" s="57"/>
      <c r="BI473" s="57"/>
    </row>
    <row r="474" spans="1:61">
      <c r="A474" s="57"/>
      <c r="B474" s="57" t="s">
        <v>272</v>
      </c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123"/>
      <c r="Z474" s="123"/>
      <c r="AA474" s="123"/>
      <c r="AB474" s="123"/>
      <c r="AC474" s="123">
        <v>0</v>
      </c>
      <c r="AD474" s="123">
        <v>0</v>
      </c>
      <c r="AE474" s="123">
        <v>0</v>
      </c>
      <c r="AF474" s="123">
        <v>0</v>
      </c>
      <c r="AG474" s="123">
        <v>0</v>
      </c>
      <c r="AH474" s="123">
        <v>13457</v>
      </c>
      <c r="AI474" s="123">
        <v>0</v>
      </c>
      <c r="AJ474" s="123">
        <v>0</v>
      </c>
      <c r="AK474" s="123">
        <v>0</v>
      </c>
      <c r="AL474" s="123">
        <v>0</v>
      </c>
      <c r="AM474" s="123">
        <v>0</v>
      </c>
      <c r="AN474" s="123">
        <v>0</v>
      </c>
      <c r="AO474" s="123">
        <v>0</v>
      </c>
      <c r="AP474" s="123">
        <v>0</v>
      </c>
      <c r="AQ474" s="123">
        <v>0</v>
      </c>
      <c r="AR474" s="123">
        <v>0</v>
      </c>
      <c r="AS474" s="123">
        <v>0</v>
      </c>
      <c r="AT474" s="123">
        <v>0</v>
      </c>
      <c r="AU474" s="123">
        <v>0</v>
      </c>
      <c r="AV474" s="23">
        <v>0</v>
      </c>
      <c r="AW474" s="23">
        <v>0</v>
      </c>
      <c r="AX474" s="23">
        <v>0</v>
      </c>
      <c r="AY474" s="23">
        <v>0</v>
      </c>
      <c r="AZ474" s="23">
        <v>0</v>
      </c>
      <c r="BA474" s="57">
        <v>0</v>
      </c>
      <c r="BB474" s="23"/>
      <c r="BC474" s="57"/>
      <c r="BD474" s="122"/>
      <c r="BE474" s="122"/>
      <c r="BF474" s="57"/>
      <c r="BG474" s="57"/>
      <c r="BH474" s="57"/>
      <c r="BI474" s="57"/>
    </row>
    <row r="475" spans="1:61">
      <c r="A475" s="57"/>
      <c r="B475" s="269" t="s">
        <v>100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123">
        <v>802555</v>
      </c>
      <c r="U475" s="123">
        <v>854598</v>
      </c>
      <c r="V475" s="123">
        <v>604601</v>
      </c>
      <c r="W475" s="123">
        <v>883488</v>
      </c>
      <c r="X475" s="123">
        <v>921550</v>
      </c>
      <c r="Y475" s="123">
        <v>1003618</v>
      </c>
      <c r="Z475" s="123">
        <v>1077508</v>
      </c>
      <c r="AA475" s="123">
        <v>1495521</v>
      </c>
      <c r="AB475" s="123">
        <v>1106965</v>
      </c>
      <c r="AC475" s="123">
        <v>1391912</v>
      </c>
      <c r="AD475" s="123">
        <v>1298188</v>
      </c>
      <c r="AE475" s="123">
        <v>1428520</v>
      </c>
      <c r="AF475" s="123">
        <v>1544711</v>
      </c>
      <c r="AG475" s="123">
        <v>1719801</v>
      </c>
      <c r="AH475" s="123">
        <v>1926669</v>
      </c>
      <c r="AI475" s="123">
        <v>2138521</v>
      </c>
      <c r="AJ475" s="123">
        <v>2356971</v>
      </c>
      <c r="AK475" s="123">
        <v>2476757</v>
      </c>
      <c r="AL475" s="123">
        <v>2707374</v>
      </c>
      <c r="AM475" s="123">
        <v>2679258</v>
      </c>
      <c r="AN475" s="123">
        <v>2560091</v>
      </c>
      <c r="AO475" s="123">
        <v>2514254</v>
      </c>
      <c r="AP475" s="123">
        <v>2400525</v>
      </c>
      <c r="AQ475" s="123">
        <v>2381726</v>
      </c>
      <c r="AR475" s="123">
        <v>2404598</v>
      </c>
      <c r="AS475" s="123">
        <v>2386912</v>
      </c>
      <c r="AT475" s="123">
        <v>2561637</v>
      </c>
      <c r="AU475" s="123">
        <v>2727259</v>
      </c>
      <c r="AV475" s="23">
        <v>2682058</v>
      </c>
      <c r="AW475" s="23">
        <v>2660137</v>
      </c>
      <c r="AX475" s="23">
        <v>2752111</v>
      </c>
      <c r="AY475" s="292">
        <v>2810698</v>
      </c>
      <c r="AZ475" s="23">
        <v>2890964</v>
      </c>
      <c r="BA475" s="23">
        <v>2931163</v>
      </c>
      <c r="BB475" s="23"/>
      <c r="BC475" s="57"/>
      <c r="BD475" s="122"/>
      <c r="BE475" s="122"/>
      <c r="BF475" s="57"/>
      <c r="BG475" s="57"/>
      <c r="BH475" s="57"/>
      <c r="BI475" s="57"/>
    </row>
    <row r="476" spans="1:61">
      <c r="A476" s="57"/>
      <c r="B476" s="57" t="s">
        <v>119</v>
      </c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>
        <v>14557</v>
      </c>
      <c r="AD476" s="123">
        <v>131002</v>
      </c>
      <c r="AE476" s="123">
        <v>0</v>
      </c>
      <c r="AF476" s="123">
        <v>0</v>
      </c>
      <c r="AG476" s="123">
        <v>0</v>
      </c>
      <c r="AH476" s="123">
        <v>0</v>
      </c>
      <c r="AI476" s="123">
        <v>0</v>
      </c>
      <c r="AJ476" s="123">
        <v>0</v>
      </c>
      <c r="AK476" s="123">
        <v>2146</v>
      </c>
      <c r="AL476" s="123">
        <v>2146</v>
      </c>
      <c r="AM476" s="123">
        <v>1962</v>
      </c>
      <c r="AN476" s="123">
        <v>18577</v>
      </c>
      <c r="AO476" s="123">
        <f>AO461</f>
        <v>18190</v>
      </c>
      <c r="AP476" s="123">
        <v>17761</v>
      </c>
      <c r="AQ476" s="123">
        <v>17493</v>
      </c>
      <c r="AR476" s="123">
        <v>17225</v>
      </c>
      <c r="AS476" s="123">
        <v>16960</v>
      </c>
      <c r="AT476" s="123">
        <v>0</v>
      </c>
      <c r="AU476" s="123">
        <v>0</v>
      </c>
      <c r="AV476" s="23">
        <v>0</v>
      </c>
      <c r="AW476" s="23">
        <v>0</v>
      </c>
      <c r="AX476" s="23">
        <v>0</v>
      </c>
      <c r="AY476" s="23">
        <v>0</v>
      </c>
      <c r="AZ476" s="23">
        <v>0</v>
      </c>
      <c r="BA476" s="23">
        <v>0</v>
      </c>
      <c r="BB476" s="57"/>
      <c r="BC476" s="57"/>
      <c r="BD476" s="122"/>
      <c r="BE476" s="122"/>
      <c r="BF476" s="57"/>
      <c r="BG476" s="57"/>
      <c r="BH476" s="57"/>
      <c r="BI476" s="57"/>
    </row>
    <row r="477" spans="1:61">
      <c r="A477" s="57"/>
      <c r="B477" s="57" t="s">
        <v>215</v>
      </c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>
        <v>0</v>
      </c>
      <c r="AD477" s="123">
        <v>0</v>
      </c>
      <c r="AE477" s="123">
        <v>0</v>
      </c>
      <c r="AF477" s="123">
        <v>0</v>
      </c>
      <c r="AG477" s="123">
        <v>0</v>
      </c>
      <c r="AH477" s="123">
        <v>0</v>
      </c>
      <c r="AI477" s="123">
        <v>0</v>
      </c>
      <c r="AJ477" s="123">
        <v>0</v>
      </c>
      <c r="AK477" s="123">
        <v>0</v>
      </c>
      <c r="AL477" s="123">
        <v>0</v>
      </c>
      <c r="AM477" s="123">
        <v>0</v>
      </c>
      <c r="AN477" s="123">
        <v>0</v>
      </c>
      <c r="AO477" s="123">
        <v>0</v>
      </c>
      <c r="AP477" s="123">
        <v>0</v>
      </c>
      <c r="AQ477" s="123">
        <v>0</v>
      </c>
      <c r="AR477" s="123">
        <v>0</v>
      </c>
      <c r="AS477" s="123">
        <v>0</v>
      </c>
      <c r="AT477" s="123">
        <v>0</v>
      </c>
      <c r="AU477" s="123">
        <v>0</v>
      </c>
      <c r="AV477" s="23">
        <v>0</v>
      </c>
      <c r="AW477" s="23">
        <v>0</v>
      </c>
      <c r="AX477" s="23">
        <v>0</v>
      </c>
      <c r="AY477" s="23">
        <v>0</v>
      </c>
      <c r="AZ477" s="23">
        <v>0</v>
      </c>
      <c r="BA477" s="23">
        <v>0</v>
      </c>
      <c r="BB477" s="57"/>
      <c r="BC477" s="57"/>
      <c r="BD477" s="122"/>
      <c r="BE477" s="122"/>
      <c r="BF477" s="57"/>
      <c r="BG477" s="57"/>
      <c r="BH477" s="57"/>
      <c r="BI477" s="57"/>
    </row>
    <row r="478" spans="1:61">
      <c r="A478" s="57"/>
      <c r="B478" s="269" t="s">
        <v>129</v>
      </c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123">
        <v>10287510</v>
      </c>
      <c r="U478" s="123">
        <v>11144390</v>
      </c>
      <c r="V478" s="123">
        <v>11867664</v>
      </c>
      <c r="W478" s="123">
        <v>11624060</v>
      </c>
      <c r="X478" s="123">
        <v>12521920</v>
      </c>
      <c r="Y478" s="123">
        <v>13121377</v>
      </c>
      <c r="Z478" s="123">
        <v>14355498</v>
      </c>
      <c r="AA478" s="123">
        <v>15345899</v>
      </c>
      <c r="AB478" s="123">
        <v>17722601</v>
      </c>
      <c r="AC478" s="123">
        <v>18752800</v>
      </c>
      <c r="AD478" s="123">
        <v>20147589</v>
      </c>
      <c r="AE478" s="123">
        <v>21165266</v>
      </c>
      <c r="AF478" s="123">
        <v>20635173</v>
      </c>
      <c r="AG478" s="123">
        <v>22110171</v>
      </c>
      <c r="AH478" s="23">
        <v>22909023</v>
      </c>
      <c r="AI478" s="123">
        <v>23066966</v>
      </c>
      <c r="AJ478" s="123">
        <v>23281205</v>
      </c>
      <c r="AK478" s="123">
        <v>22138180</v>
      </c>
      <c r="AL478" s="123">
        <v>22491123</v>
      </c>
      <c r="AM478" s="123">
        <v>23696909</v>
      </c>
      <c r="AN478" s="123">
        <v>23668550</v>
      </c>
      <c r="AO478" s="123">
        <v>23201690</v>
      </c>
      <c r="AP478" s="123">
        <v>22827888</v>
      </c>
      <c r="AQ478" s="123">
        <v>22416270</v>
      </c>
      <c r="AR478" s="123">
        <v>22562489</v>
      </c>
      <c r="AS478" s="123">
        <v>23470915</v>
      </c>
      <c r="AT478" s="123">
        <v>24210710</v>
      </c>
      <c r="AU478" s="123">
        <v>24637222</v>
      </c>
      <c r="AV478" s="23">
        <v>24074851</v>
      </c>
      <c r="AW478" s="23">
        <v>24369006</v>
      </c>
      <c r="AX478" s="23">
        <v>25959762</v>
      </c>
      <c r="AY478" s="23">
        <v>25102919</v>
      </c>
      <c r="AZ478" s="23">
        <v>24025073</v>
      </c>
      <c r="BA478" s="23">
        <v>25051163</v>
      </c>
      <c r="BB478" s="57"/>
      <c r="BC478" s="57"/>
      <c r="BD478" s="122"/>
      <c r="BE478" s="122"/>
      <c r="BF478" s="123"/>
      <c r="BG478" s="123"/>
      <c r="BH478" s="123"/>
      <c r="BI478" s="123"/>
    </row>
    <row r="479" spans="1:61">
      <c r="A479" s="57" t="s">
        <v>274</v>
      </c>
      <c r="B479" s="57" t="s">
        <v>275</v>
      </c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>
        <v>40288</v>
      </c>
      <c r="AD479" s="123">
        <v>41779</v>
      </c>
      <c r="AE479" s="123">
        <v>42976</v>
      </c>
      <c r="AF479" s="123">
        <v>44090</v>
      </c>
      <c r="AG479" s="123">
        <v>43901</v>
      </c>
      <c r="AH479" s="123">
        <v>44095</v>
      </c>
      <c r="AI479" s="123">
        <v>44183</v>
      </c>
      <c r="AJ479" s="123">
        <v>44590</v>
      </c>
      <c r="AK479" s="123">
        <v>45174</v>
      </c>
      <c r="AL479" s="123">
        <v>45463</v>
      </c>
      <c r="AM479" s="123">
        <v>45205</v>
      </c>
      <c r="AN479" s="123">
        <v>45237</v>
      </c>
      <c r="AO479" s="123">
        <v>48433</v>
      </c>
      <c r="AP479" s="123">
        <v>45662</v>
      </c>
      <c r="AQ479" s="123">
        <v>45981</v>
      </c>
      <c r="AR479" s="123">
        <v>46025</v>
      </c>
      <c r="AS479" s="123">
        <v>53554</v>
      </c>
      <c r="AT479" s="123">
        <v>55874</v>
      </c>
      <c r="AU479" s="123">
        <v>56789</v>
      </c>
      <c r="AV479" s="23">
        <v>57829</v>
      </c>
      <c r="AW479" s="23">
        <v>58415</v>
      </c>
      <c r="AX479" s="23">
        <v>58116</v>
      </c>
      <c r="AY479" s="23">
        <v>58734</v>
      </c>
      <c r="AZ479" s="23">
        <v>59002</v>
      </c>
      <c r="BA479" s="23">
        <v>59560</v>
      </c>
      <c r="BB479" s="57"/>
      <c r="BC479" s="57"/>
      <c r="BD479" s="122"/>
      <c r="BE479" s="122"/>
      <c r="BF479" s="57"/>
      <c r="BG479" s="57"/>
      <c r="BH479" s="57"/>
      <c r="BI479" s="57"/>
    </row>
    <row r="480" spans="1:61">
      <c r="A480" s="57"/>
      <c r="B480" s="57" t="s">
        <v>276</v>
      </c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>
        <v>1545</v>
      </c>
      <c r="AD480" s="123">
        <v>1696</v>
      </c>
      <c r="AE480" s="123">
        <v>1831</v>
      </c>
      <c r="AF480" s="123">
        <v>1802</v>
      </c>
      <c r="AG480" s="123">
        <v>1638</v>
      </c>
      <c r="AH480" s="123">
        <v>1666</v>
      </c>
      <c r="AI480" s="123">
        <v>1701</v>
      </c>
      <c r="AJ480" s="123">
        <v>1691</v>
      </c>
      <c r="AK480" s="123">
        <v>1683</v>
      </c>
      <c r="AL480" s="123">
        <v>1730</v>
      </c>
      <c r="AM480" s="123">
        <v>1725</v>
      </c>
      <c r="AN480" s="123">
        <v>1716</v>
      </c>
      <c r="AO480" s="123">
        <v>1732</v>
      </c>
      <c r="AP480" s="123">
        <v>1785</v>
      </c>
      <c r="AQ480" s="123">
        <v>1756</v>
      </c>
      <c r="AR480" s="123">
        <v>1781</v>
      </c>
      <c r="AS480" s="123">
        <v>2360</v>
      </c>
      <c r="AT480" s="123">
        <v>2389</v>
      </c>
      <c r="AU480" s="123">
        <v>2388</v>
      </c>
      <c r="AV480" s="23">
        <v>2433</v>
      </c>
      <c r="AW480" s="23">
        <v>2437</v>
      </c>
      <c r="AX480" s="23">
        <v>2390</v>
      </c>
      <c r="AY480" s="23">
        <v>2415</v>
      </c>
      <c r="AZ480" s="23">
        <v>2431</v>
      </c>
      <c r="BA480" s="23">
        <v>2435</v>
      </c>
      <c r="BB480" s="57"/>
      <c r="BC480" s="57"/>
      <c r="BD480" s="122"/>
      <c r="BE480" s="122"/>
      <c r="BF480" s="57"/>
      <c r="BG480" s="57"/>
      <c r="BH480" s="57"/>
      <c r="BI480" s="57"/>
    </row>
    <row r="481" spans="1:61">
      <c r="A481" s="57" t="s">
        <v>277</v>
      </c>
      <c r="B481" s="269" t="s">
        <v>278</v>
      </c>
      <c r="C481" s="269" t="s">
        <v>279</v>
      </c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1">
        <v>0.98399999999999999</v>
      </c>
      <c r="U481" s="261">
        <v>0.98399999999999999</v>
      </c>
      <c r="V481" s="261">
        <v>0.97899999999999998</v>
      </c>
      <c r="W481" s="261">
        <v>0.98599999999999999</v>
      </c>
      <c r="X481" s="261">
        <v>0.98499999999999999</v>
      </c>
      <c r="Y481" s="261">
        <v>0.98499999999999999</v>
      </c>
      <c r="Z481" s="261">
        <v>0.98599999999999999</v>
      </c>
      <c r="AA481" s="261">
        <v>0.98799999999999999</v>
      </c>
      <c r="AB481" s="261">
        <v>0.98599999999999999</v>
      </c>
      <c r="AC481" s="261">
        <v>0.92200000000000004</v>
      </c>
      <c r="AD481" s="261">
        <v>0.91200000000000003</v>
      </c>
      <c r="AE481" s="261">
        <v>0.98499999999999999</v>
      </c>
      <c r="AF481" s="261">
        <v>0.98299999999999998</v>
      </c>
      <c r="AG481" s="261">
        <v>0.98399999999999999</v>
      </c>
      <c r="AH481" s="261">
        <v>0.98199999999999998</v>
      </c>
      <c r="AI481" s="261">
        <v>0.98299999999999998</v>
      </c>
      <c r="AJ481" s="261">
        <v>0.98099999999999998</v>
      </c>
      <c r="AK481" s="261">
        <v>0.97799999999999998</v>
      </c>
      <c r="AL481" s="261">
        <v>0.97899999999999998</v>
      </c>
      <c r="AM481" s="261">
        <v>0.97799999999999998</v>
      </c>
      <c r="AN481" s="261">
        <v>0.98399999999999999</v>
      </c>
      <c r="AO481" s="261">
        <v>0.98199999999999998</v>
      </c>
      <c r="AP481" s="261">
        <v>0.98299999999999998</v>
      </c>
      <c r="AQ481" s="261">
        <v>0.98299999999999998</v>
      </c>
      <c r="AR481" s="261">
        <v>0.98599999999999999</v>
      </c>
      <c r="AS481" s="261">
        <v>0.98599999999999999</v>
      </c>
      <c r="AT481" s="261">
        <v>0.98799999999999999</v>
      </c>
      <c r="AU481" s="261">
        <v>0.98399999999999999</v>
      </c>
      <c r="AV481" s="264">
        <v>0.98199999999999998</v>
      </c>
      <c r="AW481" s="264">
        <v>0.98199999999999998</v>
      </c>
      <c r="AX481" s="264">
        <v>0.98199999999999998</v>
      </c>
      <c r="AY481" s="264">
        <v>0.98499999999999999</v>
      </c>
      <c r="AZ481" s="264">
        <v>0.98599999999999999</v>
      </c>
      <c r="BA481" s="264">
        <v>0.98799999999999999</v>
      </c>
      <c r="BB481" s="57"/>
      <c r="BC481" s="57"/>
      <c r="BD481" s="122"/>
      <c r="BE481" s="122"/>
      <c r="BF481" s="57"/>
      <c r="BG481" s="57"/>
      <c r="BH481" s="57"/>
      <c r="BI481" s="57"/>
    </row>
    <row r="482" spans="1:61">
      <c r="A482" s="57"/>
      <c r="B482" s="57"/>
      <c r="C482" s="57" t="s">
        <v>280</v>
      </c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261">
        <v>0.29099999999999998</v>
      </c>
      <c r="U482" s="261">
        <v>0.36799999999999999</v>
      </c>
      <c r="V482" s="261">
        <v>0.34300000000000003</v>
      </c>
      <c r="W482" s="261">
        <v>0.33700000000000002</v>
      </c>
      <c r="X482" s="261">
        <v>0.32500000000000001</v>
      </c>
      <c r="Y482" s="261">
        <v>0.36899999999999999</v>
      </c>
      <c r="Z482" s="261">
        <v>0.377</v>
      </c>
      <c r="AA482" s="261">
        <v>0.36899999999999999</v>
      </c>
      <c r="AB482" s="261">
        <v>0.33100000000000002</v>
      </c>
      <c r="AC482" s="261">
        <v>0.315</v>
      </c>
      <c r="AD482" s="261">
        <v>0.29599999999999999</v>
      </c>
      <c r="AE482" s="261">
        <v>0.251</v>
      </c>
      <c r="AF482" s="261">
        <v>0.23499999999999999</v>
      </c>
      <c r="AG482" s="261">
        <v>0.27900000000000003</v>
      </c>
      <c r="AH482" s="261">
        <v>0.253</v>
      </c>
      <c r="AI482" s="261">
        <v>0.23400000000000001</v>
      </c>
      <c r="AJ482" s="261">
        <v>0.20200000000000001</v>
      </c>
      <c r="AK482" s="261">
        <v>0.2</v>
      </c>
      <c r="AL482" s="261">
        <v>0.20499999999999999</v>
      </c>
      <c r="AM482" s="261">
        <v>0.19800000000000001</v>
      </c>
      <c r="AN482" s="261">
        <v>0.217</v>
      </c>
      <c r="AO482" s="261">
        <v>0.14199999999999999</v>
      </c>
      <c r="AP482" s="261">
        <v>0.161</v>
      </c>
      <c r="AQ482" s="261">
        <v>0.182</v>
      </c>
      <c r="AR482" s="261">
        <v>0.187</v>
      </c>
      <c r="AS482" s="261">
        <v>0.255</v>
      </c>
      <c r="AT482" s="261">
        <v>0.36</v>
      </c>
      <c r="AU482" s="261">
        <v>0.313</v>
      </c>
      <c r="AV482" s="264">
        <v>0.29299999999999998</v>
      </c>
      <c r="AW482" s="264">
        <v>0.28599999999999998</v>
      </c>
      <c r="AX482" s="264">
        <v>0.26900000000000002</v>
      </c>
      <c r="AY482" s="264">
        <v>0.26900000000000002</v>
      </c>
      <c r="AZ482" s="264">
        <v>0.28999999999999998</v>
      </c>
      <c r="BA482" s="264">
        <v>0.29699999999999999</v>
      </c>
      <c r="BB482" s="57"/>
      <c r="BC482" s="57"/>
      <c r="BD482" s="122"/>
      <c r="BE482" s="122"/>
      <c r="BF482" s="57"/>
      <c r="BG482" s="57"/>
      <c r="BH482" s="57"/>
      <c r="BI482" s="57"/>
    </row>
    <row r="483" spans="1:61">
      <c r="A483" s="57"/>
      <c r="B483" s="57"/>
      <c r="C483" s="269" t="s">
        <v>129</v>
      </c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1">
        <v>0.96799999999999997</v>
      </c>
      <c r="U483" s="261">
        <v>0.96599999999999997</v>
      </c>
      <c r="V483" s="261">
        <v>0.96099999999999997</v>
      </c>
      <c r="W483" s="261">
        <v>0.96299999999999997</v>
      </c>
      <c r="X483" s="261">
        <v>0.96199999999999997</v>
      </c>
      <c r="Y483" s="261">
        <v>0.96399999999999997</v>
      </c>
      <c r="Z483" s="261">
        <v>0.96599999999999997</v>
      </c>
      <c r="AA483" s="261">
        <v>0.97</v>
      </c>
      <c r="AB483" s="261">
        <v>0.96899999999999997</v>
      </c>
      <c r="AC483" s="261">
        <v>0.90500000000000003</v>
      </c>
      <c r="AD483" s="261">
        <v>0.89600000000000002</v>
      </c>
      <c r="AE483" s="261">
        <v>0.96599999999999997</v>
      </c>
      <c r="AF483" s="261">
        <v>0.96</v>
      </c>
      <c r="AG483" s="261">
        <v>0.95599999999999996</v>
      </c>
      <c r="AH483" s="261">
        <v>0.94799999999999995</v>
      </c>
      <c r="AI483" s="261">
        <v>0.94699999999999995</v>
      </c>
      <c r="AJ483" s="261">
        <v>0.94099999999999995</v>
      </c>
      <c r="AK483" s="261">
        <v>0.93600000000000005</v>
      </c>
      <c r="AL483" s="261">
        <v>0.93</v>
      </c>
      <c r="AM483" s="261">
        <v>0.92400000000000004</v>
      </c>
      <c r="AN483" s="261">
        <v>0.92800000000000005</v>
      </c>
      <c r="AO483" s="261">
        <v>0.92700000000000005</v>
      </c>
      <c r="AP483" s="261">
        <v>0.92900000000000005</v>
      </c>
      <c r="AQ483" s="261">
        <v>0.93</v>
      </c>
      <c r="AR483" s="261">
        <v>0.93500000000000005</v>
      </c>
      <c r="AS483" s="261">
        <v>0.94899999999999995</v>
      </c>
      <c r="AT483" s="261">
        <v>0.96199999999999997</v>
      </c>
      <c r="AU483" s="261">
        <v>0.96199999999999997</v>
      </c>
      <c r="AV483" s="264">
        <v>0.95899999999999996</v>
      </c>
      <c r="AW483" s="264">
        <v>0.95399999999999996</v>
      </c>
      <c r="AX483" s="264">
        <v>0.95099999999999996</v>
      </c>
      <c r="AY483" s="264">
        <v>0.95199999999999996</v>
      </c>
      <c r="AZ483" s="264">
        <v>0.95499999999999996</v>
      </c>
      <c r="BA483" s="264">
        <v>0.95799999999999996</v>
      </c>
      <c r="BB483" s="57"/>
      <c r="BC483" s="57"/>
      <c r="BD483" s="122"/>
      <c r="BE483" s="122"/>
      <c r="BF483" s="57"/>
      <c r="BG483" s="57"/>
      <c r="BH483" s="57"/>
      <c r="BI483" s="57"/>
    </row>
    <row r="484" spans="1:61">
      <c r="A484" s="57"/>
      <c r="B484" s="57" t="s">
        <v>281</v>
      </c>
      <c r="C484" s="57" t="s">
        <v>279</v>
      </c>
      <c r="D484" s="57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2"/>
      <c r="P484" s="262"/>
      <c r="Q484" s="262"/>
      <c r="R484" s="262"/>
      <c r="S484" s="262"/>
      <c r="T484" s="262"/>
      <c r="U484" s="262"/>
      <c r="V484" s="262"/>
      <c r="W484" s="262"/>
      <c r="X484" s="262"/>
      <c r="Y484" s="296"/>
      <c r="Z484" s="296"/>
      <c r="AA484" s="296"/>
      <c r="AB484" s="296"/>
      <c r="AC484" s="261">
        <v>0.99</v>
      </c>
      <c r="AD484" s="261">
        <v>0.99</v>
      </c>
      <c r="AE484" s="261">
        <v>0.98499999999999999</v>
      </c>
      <c r="AF484" s="261">
        <v>0.98299999999999998</v>
      </c>
      <c r="AG484" s="261">
        <v>0.98499999999999999</v>
      </c>
      <c r="AH484" s="275" t="s">
        <v>587</v>
      </c>
      <c r="AI484" s="275" t="s">
        <v>587</v>
      </c>
      <c r="AJ484" s="261">
        <v>0.98099999999999998</v>
      </c>
      <c r="AK484" s="261">
        <v>0.97799999999999998</v>
      </c>
      <c r="AL484" s="261">
        <v>0.97899999999999998</v>
      </c>
      <c r="AM484" s="261">
        <v>0.97799999999999998</v>
      </c>
      <c r="AN484" s="261">
        <v>0.98399999999999999</v>
      </c>
      <c r="AO484" s="261">
        <v>0.98199999999999998</v>
      </c>
      <c r="AP484" s="261">
        <v>0.98299999999999998</v>
      </c>
      <c r="AQ484" s="261">
        <v>0.98299999999999998</v>
      </c>
      <c r="AR484" s="261">
        <v>0.98599999999999999</v>
      </c>
      <c r="AS484" s="261">
        <v>0.98599999999999999</v>
      </c>
      <c r="AT484" s="261">
        <v>0.98799999999999999</v>
      </c>
      <c r="AU484" s="261">
        <v>0.98399999999999999</v>
      </c>
      <c r="AV484" s="264">
        <v>0.98199999999999998</v>
      </c>
      <c r="AW484" s="264">
        <v>0.98199999999999998</v>
      </c>
      <c r="AX484" s="264">
        <v>0.98199999999999998</v>
      </c>
      <c r="AY484" s="264">
        <v>0.98499999999999999</v>
      </c>
      <c r="AZ484" s="264">
        <v>0.98599999999999999</v>
      </c>
      <c r="BA484" s="264">
        <v>0.98799999999999999</v>
      </c>
      <c r="BB484" s="57"/>
      <c r="BC484" s="57"/>
      <c r="BD484" s="122"/>
      <c r="BE484" s="122"/>
      <c r="BF484" s="57"/>
      <c r="BG484" s="57"/>
      <c r="BH484" s="57"/>
      <c r="BI484" s="57"/>
    </row>
    <row r="485" spans="1:61">
      <c r="A485" s="57"/>
      <c r="B485" s="57"/>
      <c r="C485" s="57" t="s">
        <v>280</v>
      </c>
      <c r="D485" s="57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262"/>
      <c r="R485" s="262"/>
      <c r="S485" s="262"/>
      <c r="T485" s="262"/>
      <c r="U485" s="262"/>
      <c r="V485" s="262"/>
      <c r="W485" s="262"/>
      <c r="X485" s="262"/>
      <c r="Y485" s="296"/>
      <c r="Z485" s="296"/>
      <c r="AA485" s="296"/>
      <c r="AB485" s="296"/>
      <c r="AC485" s="261">
        <v>0.315</v>
      </c>
      <c r="AD485" s="261">
        <v>0.29599999999999999</v>
      </c>
      <c r="AE485" s="261">
        <v>0.251</v>
      </c>
      <c r="AF485" s="261">
        <v>0.23499999999999999</v>
      </c>
      <c r="AG485" s="261">
        <v>0.27900000000000003</v>
      </c>
      <c r="AH485" s="275" t="s">
        <v>587</v>
      </c>
      <c r="AI485" s="275" t="s">
        <v>587</v>
      </c>
      <c r="AJ485" s="261">
        <v>0.20200000000000001</v>
      </c>
      <c r="AK485" s="261">
        <v>0.2</v>
      </c>
      <c r="AL485" s="261">
        <v>0.20499999999999999</v>
      </c>
      <c r="AM485" s="261">
        <v>0.19800000000000001</v>
      </c>
      <c r="AN485" s="261">
        <v>0.217</v>
      </c>
      <c r="AO485" s="261">
        <v>0.14199999999999999</v>
      </c>
      <c r="AP485" s="261">
        <v>0.161</v>
      </c>
      <c r="AQ485" s="261">
        <v>0.182</v>
      </c>
      <c r="AR485" s="261">
        <v>0.187</v>
      </c>
      <c r="AS485" s="261">
        <v>0.255</v>
      </c>
      <c r="AT485" s="261">
        <v>0.36</v>
      </c>
      <c r="AU485" s="261">
        <v>0.313</v>
      </c>
      <c r="AV485" s="264">
        <v>0.29299999999999998</v>
      </c>
      <c r="AW485" s="264">
        <v>0.28599999999999998</v>
      </c>
      <c r="AX485" s="264">
        <v>0.26900000000000002</v>
      </c>
      <c r="AY485" s="264">
        <v>0.26900000000000002</v>
      </c>
      <c r="AZ485" s="264">
        <v>0.28999999999999998</v>
      </c>
      <c r="BA485" s="264">
        <v>0.29699999999999999</v>
      </c>
      <c r="BB485" s="57"/>
      <c r="BC485" s="57"/>
      <c r="BD485" s="122"/>
      <c r="BE485" s="122"/>
      <c r="BF485" s="57"/>
      <c r="BG485" s="57"/>
      <c r="BH485" s="57"/>
      <c r="BI485" s="57"/>
    </row>
    <row r="486" spans="1:61">
      <c r="A486" s="57"/>
      <c r="B486" s="57"/>
      <c r="C486" s="57" t="s">
        <v>129</v>
      </c>
      <c r="D486" s="57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262"/>
      <c r="T486" s="262"/>
      <c r="U486" s="262"/>
      <c r="V486" s="262"/>
      <c r="W486" s="262"/>
      <c r="X486" s="262"/>
      <c r="Y486" s="296"/>
      <c r="Z486" s="296"/>
      <c r="AA486" s="296"/>
      <c r="AB486" s="296"/>
      <c r="AC486" s="261">
        <v>0.97</v>
      </c>
      <c r="AD486" s="261">
        <v>0.97099999999999997</v>
      </c>
      <c r="AE486" s="261">
        <v>0.96599999999999997</v>
      </c>
      <c r="AF486" s="261">
        <v>0.96</v>
      </c>
      <c r="AG486" s="261">
        <v>0.95699999999999996</v>
      </c>
      <c r="AH486" s="275" t="s">
        <v>587</v>
      </c>
      <c r="AI486" s="275" t="s">
        <v>587</v>
      </c>
      <c r="AJ486" s="261">
        <v>0.94099999999999995</v>
      </c>
      <c r="AK486" s="261">
        <v>0.93600000000000005</v>
      </c>
      <c r="AL486" s="261">
        <v>0.93</v>
      </c>
      <c r="AM486" s="261">
        <v>0.92400000000000004</v>
      </c>
      <c r="AN486" s="261">
        <v>0.92800000000000005</v>
      </c>
      <c r="AO486" s="261">
        <v>0.92700000000000005</v>
      </c>
      <c r="AP486" s="261">
        <v>0.92900000000000005</v>
      </c>
      <c r="AQ486" s="261">
        <v>0.93</v>
      </c>
      <c r="AR486" s="261">
        <v>0.93500000000000005</v>
      </c>
      <c r="AS486" s="261">
        <v>0.94899999999999995</v>
      </c>
      <c r="AT486" s="261">
        <v>0.96199999999999997</v>
      </c>
      <c r="AU486" s="261">
        <v>0.96199999999999997</v>
      </c>
      <c r="AV486" s="264">
        <v>0.95899999999999996</v>
      </c>
      <c r="AW486" s="264">
        <v>0.95399999999999996</v>
      </c>
      <c r="AX486" s="264">
        <v>0.95099999999999996</v>
      </c>
      <c r="AY486" s="264">
        <v>0.95199999999999996</v>
      </c>
      <c r="AZ486" s="264">
        <v>0.95499999999999996</v>
      </c>
      <c r="BA486" s="264">
        <v>0.95799999999999996</v>
      </c>
      <c r="BB486" s="57"/>
      <c r="BC486" s="57"/>
      <c r="BD486" s="122"/>
      <c r="BE486" s="122"/>
      <c r="BF486" s="57"/>
      <c r="BG486" s="57"/>
      <c r="BH486" s="57"/>
      <c r="BI486" s="57"/>
    </row>
    <row r="487" spans="1:61">
      <c r="A487" s="57"/>
      <c r="B487" s="57" t="s">
        <v>282</v>
      </c>
      <c r="C487" s="57" t="s">
        <v>279</v>
      </c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261">
        <v>0.98499999999999999</v>
      </c>
      <c r="U487" s="261">
        <v>0.98499999999999999</v>
      </c>
      <c r="V487" s="261">
        <v>0.97699999999999998</v>
      </c>
      <c r="W487" s="261">
        <v>0.98599999999999999</v>
      </c>
      <c r="X487" s="261">
        <v>0.98399999999999999</v>
      </c>
      <c r="Y487" s="261">
        <v>0.98399999999999999</v>
      </c>
      <c r="Z487" s="261">
        <v>0.98599999999999999</v>
      </c>
      <c r="AA487" s="261">
        <v>0.98799999999999999</v>
      </c>
      <c r="AB487" s="261">
        <v>0.98399999999999999</v>
      </c>
      <c r="AC487" s="261">
        <v>0.98799999999999999</v>
      </c>
      <c r="AD487" s="261">
        <v>0.98899999999999999</v>
      </c>
      <c r="AE487" s="261">
        <v>0.98499999999999999</v>
      </c>
      <c r="AF487" s="261">
        <v>0.98399999999999999</v>
      </c>
      <c r="AG487" s="261">
        <v>0.98399999999999999</v>
      </c>
      <c r="AH487" s="261">
        <v>0.98199999999999998</v>
      </c>
      <c r="AI487" s="261">
        <v>0.98</v>
      </c>
      <c r="AJ487" s="261">
        <v>0.98299999999999998</v>
      </c>
      <c r="AK487" s="261">
        <v>0.98099999999999998</v>
      </c>
      <c r="AL487" s="261">
        <v>0.98099999999999998</v>
      </c>
      <c r="AM487" s="261">
        <v>0.98099999999999998</v>
      </c>
      <c r="AN487" s="261">
        <v>0.98399999999999999</v>
      </c>
      <c r="AO487" s="261">
        <v>0.98099999999999998</v>
      </c>
      <c r="AP487" s="261">
        <v>0.98299999999999998</v>
      </c>
      <c r="AQ487" s="261">
        <v>0.98199999999999998</v>
      </c>
      <c r="AR487" s="261">
        <v>0.98499999999999999</v>
      </c>
      <c r="AS487" s="261">
        <v>0.98399999999999999</v>
      </c>
      <c r="AT487" s="261">
        <v>0.98599999999999999</v>
      </c>
      <c r="AU487" s="261">
        <v>0.98</v>
      </c>
      <c r="AV487" s="264">
        <v>0.97799999999999998</v>
      </c>
      <c r="AW487" s="264">
        <v>0.97799999999999998</v>
      </c>
      <c r="AX487" s="264">
        <v>0.97899999999999998</v>
      </c>
      <c r="AY487" s="264">
        <v>0.98199999999999998</v>
      </c>
      <c r="AZ487" s="264">
        <v>0.98299999999999998</v>
      </c>
      <c r="BA487" s="264">
        <v>0.98499999999999999</v>
      </c>
      <c r="BB487" s="57"/>
      <c r="BC487" s="57"/>
      <c r="BD487" s="122"/>
      <c r="BE487" s="122"/>
      <c r="BF487" s="57"/>
      <c r="BG487" s="57"/>
      <c r="BH487" s="57"/>
      <c r="BI487" s="57"/>
    </row>
    <row r="488" spans="1:61">
      <c r="A488" s="57"/>
      <c r="B488" s="57"/>
      <c r="C488" s="57" t="s">
        <v>280</v>
      </c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261">
        <v>0.26500000000000001</v>
      </c>
      <c r="U488" s="261">
        <v>0.33300000000000002</v>
      </c>
      <c r="V488" s="261">
        <v>0.30299999999999999</v>
      </c>
      <c r="W488" s="261">
        <v>0.28199999999999997</v>
      </c>
      <c r="X488" s="261">
        <v>0.29699999999999999</v>
      </c>
      <c r="Y488" s="261">
        <v>0.36599999999999999</v>
      </c>
      <c r="Z488" s="261">
        <v>0.35199999999999998</v>
      </c>
      <c r="AA488" s="261">
        <v>0.33100000000000002</v>
      </c>
      <c r="AB488" s="261">
        <v>0.313</v>
      </c>
      <c r="AC488" s="261">
        <v>0.29099999999999998</v>
      </c>
      <c r="AD488" s="261">
        <v>0.28999999999999998</v>
      </c>
      <c r="AE488" s="261">
        <v>0.23599999999999999</v>
      </c>
      <c r="AF488" s="261">
        <v>0.19900000000000001</v>
      </c>
      <c r="AG488" s="261">
        <v>0.23200000000000001</v>
      </c>
      <c r="AH488" s="261">
        <v>0.222</v>
      </c>
      <c r="AI488" s="261">
        <v>0.34899999999999998</v>
      </c>
      <c r="AJ488" s="261">
        <v>0.157</v>
      </c>
      <c r="AK488" s="261">
        <v>0.16200000000000001</v>
      </c>
      <c r="AL488" s="261">
        <v>0.17299999999999999</v>
      </c>
      <c r="AM488" s="261">
        <v>0.13900000000000001</v>
      </c>
      <c r="AN488" s="261">
        <v>0.14399999999999999</v>
      </c>
      <c r="AO488" s="261">
        <v>0.123</v>
      </c>
      <c r="AP488" s="261">
        <v>0.127</v>
      </c>
      <c r="AQ488" s="261">
        <v>0.14399999999999999</v>
      </c>
      <c r="AR488" s="261">
        <v>0.17</v>
      </c>
      <c r="AS488" s="261">
        <v>0.25700000000000001</v>
      </c>
      <c r="AT488" s="261">
        <v>0.32600000000000001</v>
      </c>
      <c r="AU488" s="261">
        <v>0.30599999999999999</v>
      </c>
      <c r="AV488" s="264">
        <v>0.26500000000000001</v>
      </c>
      <c r="AW488" s="264">
        <v>0.26</v>
      </c>
      <c r="AX488" s="264">
        <v>0.24199999999999999</v>
      </c>
      <c r="AY488" s="264">
        <v>0.23899999999999999</v>
      </c>
      <c r="AZ488" s="264">
        <v>0.26400000000000001</v>
      </c>
      <c r="BA488" s="264">
        <v>0.27500000000000002</v>
      </c>
      <c r="BB488" s="57"/>
      <c r="BC488" s="57"/>
      <c r="BD488" s="122"/>
      <c r="BE488" s="122"/>
      <c r="BF488" s="57"/>
      <c r="BG488" s="57"/>
      <c r="BH488" s="57"/>
      <c r="BI488" s="57"/>
    </row>
    <row r="489" spans="1:61">
      <c r="A489" s="57"/>
      <c r="B489" s="57"/>
      <c r="C489" s="57" t="s">
        <v>129</v>
      </c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261">
        <v>0.96599999999999997</v>
      </c>
      <c r="U489" s="261">
        <v>0.96499999999999997</v>
      </c>
      <c r="V489" s="261">
        <v>0.95699999999999996</v>
      </c>
      <c r="W489" s="261">
        <v>0.96</v>
      </c>
      <c r="X489" s="261">
        <v>0.95899999999999996</v>
      </c>
      <c r="Y489" s="261">
        <v>0.96199999999999997</v>
      </c>
      <c r="Z489" s="261">
        <v>0.96399999999999997</v>
      </c>
      <c r="AA489" s="261">
        <v>0.96699999999999997</v>
      </c>
      <c r="AB489" s="261">
        <v>0.96499999999999997</v>
      </c>
      <c r="AC489" s="261">
        <v>0.96399999999999997</v>
      </c>
      <c r="AD489" s="261">
        <v>0.96599999999999997</v>
      </c>
      <c r="AE489" s="261">
        <v>0.96199999999999997</v>
      </c>
      <c r="AF489" s="261">
        <v>0.95599999999999996</v>
      </c>
      <c r="AG489" s="261">
        <v>0.95099999999999996</v>
      </c>
      <c r="AH489" s="261">
        <v>0.94</v>
      </c>
      <c r="AI489" s="261">
        <v>0.94</v>
      </c>
      <c r="AJ489" s="261">
        <v>0.93600000000000005</v>
      </c>
      <c r="AK489" s="261">
        <v>0.93500000000000005</v>
      </c>
      <c r="AL489" s="261">
        <v>0.92800000000000005</v>
      </c>
      <c r="AM489" s="261">
        <v>0.91900000000000004</v>
      </c>
      <c r="AN489" s="261">
        <v>0.91900000000000004</v>
      </c>
      <c r="AO489" s="261">
        <v>0.91800000000000004</v>
      </c>
      <c r="AP489" s="261">
        <v>0.91800000000000004</v>
      </c>
      <c r="AQ489" s="261">
        <v>0.92</v>
      </c>
      <c r="AR489" s="261">
        <v>0.92300000000000004</v>
      </c>
      <c r="AS489" s="261">
        <v>0.94299999999999995</v>
      </c>
      <c r="AT489" s="261">
        <v>0.95799999999999996</v>
      </c>
      <c r="AU489" s="261">
        <v>0.95599999999999996</v>
      </c>
      <c r="AV489" s="264">
        <v>0.94899999999999995</v>
      </c>
      <c r="AW489" s="264">
        <v>0.94299999999999995</v>
      </c>
      <c r="AX489" s="264">
        <v>0.93700000000000006</v>
      </c>
      <c r="AY489" s="264">
        <v>0.93899999999999995</v>
      </c>
      <c r="AZ489" s="264">
        <v>0.94199999999999995</v>
      </c>
      <c r="BA489" s="264">
        <v>0.94699999999999995</v>
      </c>
      <c r="BB489" s="57"/>
      <c r="BC489" s="57"/>
      <c r="BD489" s="122"/>
      <c r="BE489" s="122"/>
      <c r="BF489" s="57"/>
      <c r="BG489" s="57"/>
      <c r="BH489" s="57"/>
      <c r="BI489" s="57"/>
    </row>
    <row r="490" spans="1:61">
      <c r="A490" s="57"/>
      <c r="B490" s="57" t="s">
        <v>283</v>
      </c>
      <c r="C490" s="57" t="s">
        <v>279</v>
      </c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261">
        <v>0.98</v>
      </c>
      <c r="U490" s="261">
        <v>0.98</v>
      </c>
      <c r="V490" s="261">
        <v>0.98099999999999998</v>
      </c>
      <c r="W490" s="261">
        <v>0.98299999999999998</v>
      </c>
      <c r="X490" s="261">
        <v>0.98299999999999998</v>
      </c>
      <c r="Y490" s="261">
        <v>0.98299999999999998</v>
      </c>
      <c r="Z490" s="261">
        <v>0.98599999999999999</v>
      </c>
      <c r="AA490" s="261">
        <v>0.98799999999999999</v>
      </c>
      <c r="AB490" s="261">
        <v>0.99199999999999999</v>
      </c>
      <c r="AC490" s="261">
        <v>0.79400000000000004</v>
      </c>
      <c r="AD490" s="261">
        <v>0.76600000000000001</v>
      </c>
      <c r="AE490" s="261">
        <v>0.98599999999999999</v>
      </c>
      <c r="AF490" s="261">
        <v>0.98</v>
      </c>
      <c r="AG490" s="261">
        <v>0.98199999999999998</v>
      </c>
      <c r="AH490" s="261">
        <v>0.98</v>
      </c>
      <c r="AI490" s="261">
        <v>0.98</v>
      </c>
      <c r="AJ490" s="261">
        <v>0.97599999999999998</v>
      </c>
      <c r="AK490" s="261">
        <v>0.97199999999999998</v>
      </c>
      <c r="AL490" s="261">
        <v>0.97399999999999998</v>
      </c>
      <c r="AM490" s="261">
        <v>0.97299999999999998</v>
      </c>
      <c r="AN490" s="261">
        <v>0.98299999999999998</v>
      </c>
      <c r="AO490" s="261">
        <v>0.98199999999999998</v>
      </c>
      <c r="AP490" s="261">
        <v>0.98199999999999998</v>
      </c>
      <c r="AQ490" s="261">
        <v>0.98299999999999998</v>
      </c>
      <c r="AR490" s="261">
        <v>0.98599999999999999</v>
      </c>
      <c r="AS490" s="261">
        <v>0.98699999999999999</v>
      </c>
      <c r="AT490" s="261">
        <v>0.99</v>
      </c>
      <c r="AU490" s="261">
        <v>0.98799999999999999</v>
      </c>
      <c r="AV490" s="264">
        <v>0.98699999999999999</v>
      </c>
      <c r="AW490" s="264">
        <v>0.98599999999999999</v>
      </c>
      <c r="AX490" s="264">
        <v>0.98599999999999999</v>
      </c>
      <c r="AY490" s="264">
        <v>0.98799999999999999</v>
      </c>
      <c r="AZ490" s="264">
        <v>0.98899999999999999</v>
      </c>
      <c r="BA490" s="264">
        <v>0.99099999999999999</v>
      </c>
      <c r="BB490" s="57"/>
      <c r="BC490" s="57"/>
      <c r="BD490" s="122"/>
      <c r="BE490" s="122"/>
      <c r="BF490" s="57"/>
      <c r="BG490" s="57"/>
      <c r="BH490" s="57"/>
      <c r="BI490" s="57"/>
    </row>
    <row r="491" spans="1:61">
      <c r="A491" s="57"/>
      <c r="B491" s="57"/>
      <c r="C491" s="57" t="s">
        <v>280</v>
      </c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261">
        <v>0.36699999999999999</v>
      </c>
      <c r="U491" s="261">
        <v>0.44</v>
      </c>
      <c r="V491" s="261">
        <v>0.42</v>
      </c>
      <c r="W491" s="261">
        <v>0.48099999999999998</v>
      </c>
      <c r="X491" s="261">
        <v>0.40400000000000003</v>
      </c>
      <c r="Y491" s="261">
        <v>0.376</v>
      </c>
      <c r="Z491" s="261">
        <v>0.438</v>
      </c>
      <c r="AA491" s="261">
        <v>0.46200000000000002</v>
      </c>
      <c r="AB491" s="261">
        <v>0.38500000000000001</v>
      </c>
      <c r="AC491" s="261">
        <v>0.41299999999999998</v>
      </c>
      <c r="AD491" s="261">
        <v>0.32200000000000001</v>
      </c>
      <c r="AE491" s="261">
        <v>0.32100000000000001</v>
      </c>
      <c r="AF491" s="261">
        <v>0.38200000000000001</v>
      </c>
      <c r="AG491" s="261">
        <v>0.42499999999999999</v>
      </c>
      <c r="AH491" s="261">
        <v>0.34499999999999997</v>
      </c>
      <c r="AI491" s="261">
        <v>0.34899999999999998</v>
      </c>
      <c r="AJ491" s="261">
        <v>0.3</v>
      </c>
      <c r="AK491" s="261">
        <v>0.27100000000000002</v>
      </c>
      <c r="AL491" s="261">
        <v>0.25700000000000001</v>
      </c>
      <c r="AM491" s="261">
        <v>0.28799999999999998</v>
      </c>
      <c r="AN491" s="261">
        <v>0.32400000000000001</v>
      </c>
      <c r="AO491" s="261">
        <v>0.17299999999999999</v>
      </c>
      <c r="AP491" s="261">
        <v>0.217</v>
      </c>
      <c r="AQ491" s="261">
        <v>0.247</v>
      </c>
      <c r="AR491" s="261">
        <v>0.217</v>
      </c>
      <c r="AS491" s="261">
        <v>0.25</v>
      </c>
      <c r="AT491" s="261">
        <v>0.41</v>
      </c>
      <c r="AU491" s="261">
        <v>0.32400000000000001</v>
      </c>
      <c r="AV491" s="264">
        <v>0.35599999999999998</v>
      </c>
      <c r="AW491" s="264">
        <v>0.34399999999999997</v>
      </c>
      <c r="AX491" s="264">
        <v>0.33500000000000002</v>
      </c>
      <c r="AY491" s="264">
        <v>0.33700000000000002</v>
      </c>
      <c r="AZ491" s="264">
        <v>0.34899999999999998</v>
      </c>
      <c r="BA491" s="264">
        <v>0.34399999999999997</v>
      </c>
      <c r="BB491" s="57"/>
      <c r="BC491" s="57"/>
      <c r="BD491" s="122"/>
      <c r="BE491" s="122"/>
      <c r="BF491" s="57"/>
      <c r="BG491" s="57"/>
      <c r="BH491" s="57"/>
      <c r="BI491" s="57"/>
    </row>
    <row r="492" spans="1:61">
      <c r="A492" s="57"/>
      <c r="B492" s="57"/>
      <c r="C492" s="57" t="s">
        <v>129</v>
      </c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261">
        <v>0.96899999999999997</v>
      </c>
      <c r="U492" s="261">
        <v>0.96399999999999997</v>
      </c>
      <c r="V492" s="261">
        <v>0.96299999999999997</v>
      </c>
      <c r="W492" s="261">
        <v>0.96599999999999997</v>
      </c>
      <c r="X492" s="261">
        <v>0.95899999999999996</v>
      </c>
      <c r="Y492" s="261">
        <v>0.96299999999999997</v>
      </c>
      <c r="Z492" s="261">
        <v>0.96699999999999997</v>
      </c>
      <c r="AA492" s="261">
        <v>0.97199999999999998</v>
      </c>
      <c r="AB492" s="261">
        <v>0.97599999999999998</v>
      </c>
      <c r="AC492" s="261">
        <v>0.78700000000000003</v>
      </c>
      <c r="AD492" s="261">
        <v>0.76</v>
      </c>
      <c r="AE492" s="261">
        <v>0.97499999999999998</v>
      </c>
      <c r="AF492" s="261">
        <v>0.96699999999999997</v>
      </c>
      <c r="AG492" s="261">
        <v>0.96499999999999997</v>
      </c>
      <c r="AH492" s="261">
        <v>0.96</v>
      </c>
      <c r="AI492" s="261">
        <v>0.95599999999999996</v>
      </c>
      <c r="AJ492" s="261">
        <v>0.94799999999999995</v>
      </c>
      <c r="AK492" s="261">
        <v>0.93500000000000005</v>
      </c>
      <c r="AL492" s="261">
        <v>0.93</v>
      </c>
      <c r="AM492" s="261">
        <v>0.92600000000000005</v>
      </c>
      <c r="AN492" s="261">
        <v>0.93500000000000005</v>
      </c>
      <c r="AO492" s="261">
        <v>0.93500000000000005</v>
      </c>
      <c r="AP492" s="261">
        <v>0.93799999999999994</v>
      </c>
      <c r="AQ492" s="261">
        <v>0.94099999999999995</v>
      </c>
      <c r="AR492" s="261">
        <v>0.94599999999999995</v>
      </c>
      <c r="AS492" s="261">
        <v>0.95299999999999996</v>
      </c>
      <c r="AT492" s="261">
        <v>0.96599999999999997</v>
      </c>
      <c r="AU492" s="261">
        <v>0.96899999999999997</v>
      </c>
      <c r="AV492" s="264">
        <v>0.97</v>
      </c>
      <c r="AW492" s="264">
        <v>0.96799999999999997</v>
      </c>
      <c r="AX492" s="264">
        <v>0.96599999999999997</v>
      </c>
      <c r="AY492" s="264">
        <v>0.96699999999999997</v>
      </c>
      <c r="AZ492" s="264">
        <v>0.96699999999999997</v>
      </c>
      <c r="BA492" s="264">
        <v>0.97099999999999997</v>
      </c>
      <c r="BB492" s="57"/>
      <c r="BC492" s="57"/>
      <c r="BD492" s="122"/>
      <c r="BE492" s="122"/>
      <c r="BF492" s="57"/>
      <c r="BG492" s="57"/>
      <c r="BH492" s="57"/>
      <c r="BI492" s="57"/>
    </row>
    <row r="493" spans="1:61">
      <c r="A493" s="57"/>
      <c r="B493" s="269" t="s">
        <v>284</v>
      </c>
      <c r="C493" s="269" t="s">
        <v>279</v>
      </c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3"/>
      <c r="U493" s="263"/>
      <c r="V493" s="296"/>
      <c r="W493" s="296"/>
      <c r="X493" s="296"/>
      <c r="Y493" s="261">
        <v>0.90400000000000003</v>
      </c>
      <c r="Z493" s="261">
        <v>0.90100000000000002</v>
      </c>
      <c r="AA493" s="261">
        <v>0.91500000000000004</v>
      </c>
      <c r="AB493" s="261">
        <v>0.92600000000000005</v>
      </c>
      <c r="AC493" s="261">
        <v>0.93300000000000005</v>
      </c>
      <c r="AD493" s="261">
        <v>0.93500000000000005</v>
      </c>
      <c r="AE493" s="261">
        <v>0.92900000000000005</v>
      </c>
      <c r="AF493" s="261">
        <v>0.92700000000000005</v>
      </c>
      <c r="AG493" s="261">
        <v>0.92200000000000004</v>
      </c>
      <c r="AH493" s="261">
        <v>0.91600000000000004</v>
      </c>
      <c r="AI493" s="261">
        <v>0.91900000000000004</v>
      </c>
      <c r="AJ493" s="261">
        <v>0.92200000000000004</v>
      </c>
      <c r="AK493" s="261">
        <v>0.92300000000000004</v>
      </c>
      <c r="AL493" s="261">
        <v>0.92500000000000004</v>
      </c>
      <c r="AM493" s="261">
        <v>0.92500000000000004</v>
      </c>
      <c r="AN493" s="261">
        <v>0.93</v>
      </c>
      <c r="AO493" s="261">
        <v>0.92600000000000005</v>
      </c>
      <c r="AP493" s="261">
        <v>0.92200000000000004</v>
      </c>
      <c r="AQ493" s="261">
        <v>0.92100000000000004</v>
      </c>
      <c r="AR493" s="261">
        <v>0.92100000000000004</v>
      </c>
      <c r="AS493" s="261">
        <v>0.92900000000000005</v>
      </c>
      <c r="AT493" s="261">
        <v>0.92900000000000005</v>
      </c>
      <c r="AU493" s="261">
        <v>0.92700000000000005</v>
      </c>
      <c r="AV493" s="264">
        <v>0.89900000000000002</v>
      </c>
      <c r="AW493" s="264">
        <v>0.89200000000000002</v>
      </c>
      <c r="AX493" s="264">
        <v>0.89500000000000002</v>
      </c>
      <c r="AY493" s="264">
        <v>0.90300000000000002</v>
      </c>
      <c r="AZ493" s="264">
        <v>0.90300000000000002</v>
      </c>
      <c r="BA493" s="264">
        <v>0.90700000000000003</v>
      </c>
      <c r="BB493" s="57"/>
      <c r="BC493" s="57"/>
      <c r="BD493" s="122"/>
      <c r="BE493" s="122"/>
      <c r="BF493" s="57"/>
      <c r="BG493" s="57"/>
      <c r="BH493" s="57"/>
      <c r="BI493" s="57"/>
    </row>
    <row r="494" spans="1:61">
      <c r="A494" s="57"/>
      <c r="B494" s="57"/>
      <c r="C494" s="57" t="s">
        <v>280</v>
      </c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263"/>
      <c r="U494" s="263"/>
      <c r="V494" s="296"/>
      <c r="W494" s="296"/>
      <c r="X494" s="296"/>
      <c r="Y494" s="261">
        <v>0.21</v>
      </c>
      <c r="Z494" s="261">
        <v>0.188</v>
      </c>
      <c r="AA494" s="261">
        <v>0.246</v>
      </c>
      <c r="AB494" s="261">
        <v>0.26500000000000001</v>
      </c>
      <c r="AC494" s="261">
        <v>0.26400000000000001</v>
      </c>
      <c r="AD494" s="261">
        <v>0.26500000000000001</v>
      </c>
      <c r="AE494" s="261">
        <v>0.28000000000000003</v>
      </c>
      <c r="AF494" s="261">
        <v>0.21199999999999999</v>
      </c>
      <c r="AG494" s="261">
        <v>0.21</v>
      </c>
      <c r="AH494" s="261">
        <v>0.188</v>
      </c>
      <c r="AI494" s="261">
        <v>0.187</v>
      </c>
      <c r="AJ494" s="276">
        <v>0.16800000000000001</v>
      </c>
      <c r="AK494" s="261">
        <v>0.19</v>
      </c>
      <c r="AL494" s="261">
        <v>0.152</v>
      </c>
      <c r="AM494" s="261">
        <v>0.14099999999999999</v>
      </c>
      <c r="AN494" s="261">
        <v>0.13700000000000001</v>
      </c>
      <c r="AO494" s="261">
        <v>0.14899999999999999</v>
      </c>
      <c r="AP494" s="261">
        <v>0.14199999999999999</v>
      </c>
      <c r="AQ494" s="261">
        <v>0.14199999999999999</v>
      </c>
      <c r="AR494" s="261">
        <v>0.14799999999999999</v>
      </c>
      <c r="AS494" s="261">
        <v>0.20200000000000001</v>
      </c>
      <c r="AT494" s="261">
        <v>0.218</v>
      </c>
      <c r="AU494" s="261">
        <v>0.222</v>
      </c>
      <c r="AV494" s="264">
        <v>0.183</v>
      </c>
      <c r="AW494" s="264">
        <v>0.18099999999999999</v>
      </c>
      <c r="AX494" s="264">
        <v>0.18</v>
      </c>
      <c r="AY494" s="264">
        <v>0.17499999999999999</v>
      </c>
      <c r="AZ494" s="264">
        <v>0.157</v>
      </c>
      <c r="BA494" s="264">
        <v>0.188</v>
      </c>
      <c r="BB494" s="57"/>
      <c r="BC494" s="57"/>
      <c r="BD494" s="122"/>
      <c r="BE494" s="122"/>
      <c r="BF494" s="57"/>
      <c r="BG494" s="57"/>
      <c r="BH494" s="57"/>
      <c r="BI494" s="57"/>
    </row>
    <row r="495" spans="1:61" ht="14.25" thickBot="1">
      <c r="A495" s="57"/>
      <c r="B495" s="57"/>
      <c r="C495" s="269" t="s">
        <v>129</v>
      </c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3"/>
      <c r="U495" s="263"/>
      <c r="V495" s="296"/>
      <c r="W495" s="296"/>
      <c r="X495" s="296"/>
      <c r="Y495" s="261">
        <v>0.76400000000000001</v>
      </c>
      <c r="Z495" s="261">
        <v>0.76100000000000001</v>
      </c>
      <c r="AA495" s="264">
        <v>0.77500000000000002</v>
      </c>
      <c r="AB495" s="261">
        <v>0.79400000000000004</v>
      </c>
      <c r="AC495" s="261">
        <v>0.80700000000000005</v>
      </c>
      <c r="AD495" s="261">
        <v>0.81799999999999995</v>
      </c>
      <c r="AE495" s="261">
        <v>0.82699999999999996</v>
      </c>
      <c r="AF495" s="261">
        <v>0.82299999999999995</v>
      </c>
      <c r="AG495" s="261">
        <v>0.80900000000000005</v>
      </c>
      <c r="AH495" s="261">
        <v>0.80400000000000005</v>
      </c>
      <c r="AI495" s="261">
        <v>0.79300000000000004</v>
      </c>
      <c r="AJ495" s="276">
        <v>0.78400000000000003</v>
      </c>
      <c r="AK495" s="261">
        <v>0.78100000000000003</v>
      </c>
      <c r="AL495" s="261">
        <v>0.77400000000000002</v>
      </c>
      <c r="AM495" s="261">
        <v>0.76400000000000001</v>
      </c>
      <c r="AN495" s="261">
        <v>0.77400000000000002</v>
      </c>
      <c r="AO495" s="261">
        <v>0.76900000000000002</v>
      </c>
      <c r="AP495" s="261">
        <v>0.76200000000000001</v>
      </c>
      <c r="AQ495" s="261">
        <v>0.75600000000000001</v>
      </c>
      <c r="AR495" s="261">
        <v>0.76100000000000001</v>
      </c>
      <c r="AS495" s="261">
        <v>0.77600000000000002</v>
      </c>
      <c r="AT495" s="261">
        <v>0.79700000000000004</v>
      </c>
      <c r="AU495" s="261">
        <v>0.79700000000000004</v>
      </c>
      <c r="AV495" s="264">
        <v>0.73299999999999998</v>
      </c>
      <c r="AW495" s="264">
        <v>0.72499999999999998</v>
      </c>
      <c r="AX495" s="264">
        <v>0.71299999999999997</v>
      </c>
      <c r="AY495" s="264">
        <v>0.71699999999999997</v>
      </c>
      <c r="AZ495" s="264">
        <v>0.73499999999999999</v>
      </c>
      <c r="BA495" s="264">
        <v>0.74</v>
      </c>
      <c r="BB495" s="57"/>
      <c r="BC495" s="57"/>
      <c r="BD495" s="122"/>
      <c r="BE495" s="122"/>
      <c r="BF495" s="57"/>
      <c r="BG495" s="57"/>
      <c r="BH495" s="57"/>
      <c r="BI495" s="57"/>
    </row>
    <row r="496" spans="1:61">
      <c r="A496" s="21" t="s">
        <v>285</v>
      </c>
      <c r="C496" s="62" t="s">
        <v>286</v>
      </c>
      <c r="D496" s="59"/>
      <c r="E496" s="4"/>
      <c r="F496" s="4"/>
      <c r="G496" s="4"/>
      <c r="H496" s="4"/>
      <c r="I496" s="4"/>
      <c r="V496" s="248"/>
      <c r="W496" s="248"/>
      <c r="X496" s="312"/>
      <c r="Y496" s="312"/>
      <c r="Z496" s="312"/>
      <c r="AA496" s="312"/>
      <c r="AB496" s="312"/>
      <c r="AC496" s="312"/>
      <c r="AD496" s="312"/>
      <c r="AE496" s="312"/>
      <c r="AF496" s="312"/>
      <c r="AG496" s="310"/>
      <c r="AH496" s="312"/>
      <c r="AI496" s="312"/>
      <c r="AJ496" s="312"/>
      <c r="AK496" s="312"/>
      <c r="AL496" s="310"/>
      <c r="AM496" s="312"/>
      <c r="AN496" s="312"/>
      <c r="AO496" s="146"/>
      <c r="AP496" s="146"/>
      <c r="AQ496" s="80"/>
      <c r="AR496" s="146"/>
      <c r="AS496" s="146"/>
      <c r="AT496" s="80"/>
      <c r="AU496" s="53"/>
      <c r="AV496" s="53"/>
      <c r="AX496" s="133"/>
      <c r="AY496" s="133"/>
    </row>
    <row r="497" spans="2:52">
      <c r="B497" s="55" t="s">
        <v>296</v>
      </c>
      <c r="C497" s="60" t="s">
        <v>297</v>
      </c>
      <c r="D497" s="61"/>
      <c r="E497" s="38"/>
      <c r="F497" s="38"/>
      <c r="G497" s="38"/>
      <c r="H497" s="38"/>
      <c r="I497" s="38"/>
      <c r="V497" s="248"/>
      <c r="W497" s="248"/>
      <c r="X497" s="298"/>
      <c r="Y497" s="298"/>
      <c r="Z497" s="298"/>
      <c r="AA497" s="298"/>
      <c r="AB497" s="298"/>
      <c r="AC497" s="298"/>
      <c r="AD497" s="298"/>
      <c r="AE497" s="298"/>
      <c r="AF497" s="298"/>
      <c r="AG497" s="297"/>
      <c r="AH497" s="298"/>
      <c r="AI497" s="298"/>
      <c r="AJ497" s="298"/>
      <c r="AK497" s="298"/>
      <c r="AL497" s="297"/>
      <c r="AM497" s="298"/>
      <c r="AN497" s="298"/>
      <c r="AO497" s="134"/>
      <c r="AP497" s="216"/>
      <c r="AQ497" s="216"/>
      <c r="AR497" s="71">
        <f>AR498</f>
        <v>15696447</v>
      </c>
      <c r="AS497" s="71">
        <f t="shared" ref="AS497:AZ497" si="106">AS498</f>
        <v>16279919</v>
      </c>
      <c r="AT497" s="71">
        <f t="shared" si="106"/>
        <v>17932150</v>
      </c>
      <c r="AU497" s="71">
        <f t="shared" si="106"/>
        <v>18425126</v>
      </c>
      <c r="AV497" s="71">
        <f t="shared" si="106"/>
        <v>18244388</v>
      </c>
      <c r="AW497" s="71">
        <f t="shared" si="106"/>
        <v>18248488</v>
      </c>
      <c r="AX497" s="71">
        <f t="shared" si="106"/>
        <v>17814097</v>
      </c>
      <c r="AY497" s="71">
        <f t="shared" si="106"/>
        <v>18187478</v>
      </c>
      <c r="AZ497" s="71">
        <f t="shared" si="106"/>
        <v>18197631</v>
      </c>
    </row>
    <row r="498" spans="2:52">
      <c r="B498" s="61"/>
      <c r="C498" s="55" t="s">
        <v>298</v>
      </c>
      <c r="D498" s="61"/>
      <c r="E498" s="38"/>
      <c r="F498" s="38"/>
      <c r="G498" s="38"/>
      <c r="H498" s="38"/>
      <c r="I498" s="38"/>
      <c r="V498" s="248"/>
      <c r="W498" s="248"/>
      <c r="X498" s="298"/>
      <c r="Y498" s="298"/>
      <c r="Z498" s="298"/>
      <c r="AA498" s="298"/>
      <c r="AB498" s="298"/>
      <c r="AC498" s="298"/>
      <c r="AD498" s="298"/>
      <c r="AE498" s="298"/>
      <c r="AF498" s="298"/>
      <c r="AG498" s="297"/>
      <c r="AH498" s="298"/>
      <c r="AI498" s="298"/>
      <c r="AJ498" s="298"/>
      <c r="AK498" s="298"/>
      <c r="AL498" s="297"/>
      <c r="AM498" s="298"/>
      <c r="AN498" s="298"/>
      <c r="AO498" s="134"/>
      <c r="AP498" s="71">
        <v>16250036</v>
      </c>
      <c r="AQ498" s="221">
        <f t="shared" ref="AQ498:AZ498" si="107">AQ231-AQ432</f>
        <v>15968167</v>
      </c>
      <c r="AR498" s="221">
        <f t="shared" si="107"/>
        <v>15696447</v>
      </c>
      <c r="AS498" s="221">
        <f t="shared" si="107"/>
        <v>16279919</v>
      </c>
      <c r="AT498" s="221">
        <f t="shared" si="107"/>
        <v>17932150</v>
      </c>
      <c r="AU498" s="221">
        <f t="shared" si="107"/>
        <v>18425126</v>
      </c>
      <c r="AV498" s="221">
        <f t="shared" si="107"/>
        <v>18244388</v>
      </c>
      <c r="AW498" s="221">
        <f t="shared" si="107"/>
        <v>18248488</v>
      </c>
      <c r="AX498" s="221">
        <f t="shared" si="107"/>
        <v>17814097</v>
      </c>
      <c r="AY498" s="221">
        <f t="shared" si="107"/>
        <v>18187478</v>
      </c>
      <c r="AZ498" s="221">
        <f t="shared" si="107"/>
        <v>18197631</v>
      </c>
    </row>
    <row r="499" spans="2:52">
      <c r="B499" s="61"/>
      <c r="C499" s="60" t="s">
        <v>299</v>
      </c>
      <c r="D499" s="61"/>
      <c r="E499" s="38"/>
      <c r="F499" s="38"/>
      <c r="G499" s="38"/>
      <c r="H499" s="38"/>
      <c r="I499" s="38"/>
      <c r="V499" s="248"/>
      <c r="W499" s="248"/>
      <c r="X499" s="298"/>
      <c r="Y499" s="298"/>
      <c r="Z499" s="298"/>
      <c r="AA499" s="298"/>
      <c r="AB499" s="298"/>
      <c r="AC499" s="298"/>
      <c r="AD499" s="298"/>
      <c r="AE499" s="298"/>
      <c r="AF499" s="298"/>
      <c r="AG499" s="297"/>
      <c r="AH499" s="298"/>
      <c r="AI499" s="298"/>
      <c r="AJ499" s="298"/>
      <c r="AK499" s="298"/>
      <c r="AL499" s="297"/>
      <c r="AM499" s="298"/>
      <c r="AN499" s="298"/>
      <c r="AO499" s="134"/>
      <c r="AP499" s="216"/>
      <c r="AQ499" s="297"/>
      <c r="AR499" s="218"/>
      <c r="AS499" s="218"/>
      <c r="AT499" s="71">
        <f>SUM(AT500:AT503)</f>
        <v>11112512</v>
      </c>
      <c r="AU499" s="71">
        <f t="shared" ref="AU499:AZ499" si="108">SUM(AU500:AU503)</f>
        <v>11536812</v>
      </c>
      <c r="AV499" s="71">
        <f t="shared" si="108"/>
        <v>11307229</v>
      </c>
      <c r="AW499" s="71">
        <f t="shared" si="108"/>
        <v>11084122</v>
      </c>
      <c r="AX499" s="71">
        <f t="shared" si="108"/>
        <v>10472459</v>
      </c>
      <c r="AY499" s="71">
        <f t="shared" si="108"/>
        <v>10612131</v>
      </c>
      <c r="AZ499" s="71">
        <f t="shared" si="108"/>
        <v>10807647</v>
      </c>
    </row>
    <row r="500" spans="2:52">
      <c r="B500" s="61"/>
      <c r="C500" s="55" t="s">
        <v>300</v>
      </c>
      <c r="D500" s="55" t="s">
        <v>301</v>
      </c>
      <c r="E500" s="58"/>
      <c r="F500" s="58"/>
      <c r="G500" s="58"/>
      <c r="H500" s="58"/>
      <c r="I500" s="58"/>
      <c r="V500" s="248"/>
      <c r="W500" s="24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7"/>
      <c r="AH500" s="298"/>
      <c r="AI500" s="298"/>
      <c r="AJ500" s="298"/>
      <c r="AK500" s="298"/>
      <c r="AL500" s="297"/>
      <c r="AM500" s="298"/>
      <c r="AN500" s="298"/>
      <c r="AO500" s="134"/>
      <c r="AP500" s="71">
        <v>115947</v>
      </c>
      <c r="AQ500" s="71">
        <v>116801</v>
      </c>
      <c r="AR500" s="134">
        <v>138646</v>
      </c>
      <c r="AS500" s="134">
        <v>153030</v>
      </c>
      <c r="AT500" s="71">
        <v>167489</v>
      </c>
      <c r="AU500" s="71">
        <v>169799</v>
      </c>
      <c r="AV500" s="71">
        <v>173933</v>
      </c>
      <c r="AW500" s="178">
        <v>190121</v>
      </c>
      <c r="AX500" s="306">
        <v>175389</v>
      </c>
      <c r="AY500" s="306">
        <v>161379</v>
      </c>
      <c r="AZ500" s="177">
        <v>178591</v>
      </c>
    </row>
    <row r="501" spans="2:52">
      <c r="B501" s="61"/>
      <c r="C501" s="55"/>
      <c r="D501" s="55" t="s">
        <v>302</v>
      </c>
      <c r="E501" s="58"/>
      <c r="F501" s="58"/>
      <c r="G501" s="58"/>
      <c r="H501" s="58"/>
      <c r="I501" s="58"/>
      <c r="V501" s="248"/>
      <c r="W501" s="248"/>
      <c r="X501" s="298"/>
      <c r="Y501" s="298"/>
      <c r="Z501" s="298"/>
      <c r="AA501" s="298"/>
      <c r="AB501" s="298"/>
      <c r="AC501" s="298"/>
      <c r="AD501" s="298"/>
      <c r="AE501" s="298"/>
      <c r="AF501" s="298"/>
      <c r="AG501" s="297"/>
      <c r="AH501" s="298"/>
      <c r="AI501" s="298"/>
      <c r="AJ501" s="298"/>
      <c r="AK501" s="298"/>
      <c r="AL501" s="297"/>
      <c r="AM501" s="298"/>
      <c r="AN501" s="298"/>
      <c r="AO501" s="134"/>
      <c r="AP501" s="71">
        <v>9058531</v>
      </c>
      <c r="AQ501" s="71">
        <v>8823168</v>
      </c>
      <c r="AR501" s="134">
        <v>8470237</v>
      </c>
      <c r="AS501" s="134">
        <v>8807631</v>
      </c>
      <c r="AT501" s="71">
        <v>10189268</v>
      </c>
      <c r="AU501" s="71">
        <v>10607020</v>
      </c>
      <c r="AV501" s="71">
        <v>10411066</v>
      </c>
      <c r="AW501" s="178">
        <v>10203611</v>
      </c>
      <c r="AX501" s="306">
        <v>9677347</v>
      </c>
      <c r="AY501" s="306">
        <v>9689000</v>
      </c>
      <c r="AZ501" s="177">
        <v>9919854</v>
      </c>
    </row>
    <row r="502" spans="2:52">
      <c r="B502" s="61"/>
      <c r="C502" s="55" t="s">
        <v>304</v>
      </c>
      <c r="D502" s="55" t="s">
        <v>301</v>
      </c>
      <c r="E502" s="58"/>
      <c r="F502" s="58"/>
      <c r="G502" s="58"/>
      <c r="H502" s="58"/>
      <c r="I502" s="58"/>
      <c r="V502" s="248"/>
      <c r="W502" s="248"/>
      <c r="X502" s="298"/>
      <c r="Y502" s="298"/>
      <c r="Z502" s="298"/>
      <c r="AA502" s="298"/>
      <c r="AB502" s="298"/>
      <c r="AC502" s="298"/>
      <c r="AD502" s="298"/>
      <c r="AE502" s="298"/>
      <c r="AF502" s="298"/>
      <c r="AG502" s="297"/>
      <c r="AH502" s="298"/>
      <c r="AI502" s="298"/>
      <c r="AJ502" s="298"/>
      <c r="AK502" s="298"/>
      <c r="AL502" s="297"/>
      <c r="AM502" s="298"/>
      <c r="AN502" s="298"/>
      <c r="AO502" s="134"/>
      <c r="AP502" s="71">
        <v>205490</v>
      </c>
      <c r="AQ502" s="71">
        <v>211264</v>
      </c>
      <c r="AR502" s="134">
        <v>214160</v>
      </c>
      <c r="AS502" s="134">
        <v>223149</v>
      </c>
      <c r="AT502" s="71">
        <v>223982</v>
      </c>
      <c r="AU502" s="71">
        <v>239737</v>
      </c>
      <c r="AV502" s="71">
        <v>220434</v>
      </c>
      <c r="AW502" s="178">
        <v>223220</v>
      </c>
      <c r="AX502" s="306">
        <v>229710</v>
      </c>
      <c r="AY502" s="306">
        <v>235065</v>
      </c>
      <c r="AZ502" s="177">
        <v>237609</v>
      </c>
    </row>
    <row r="503" spans="2:52">
      <c r="B503" s="61"/>
      <c r="C503" s="55"/>
      <c r="D503" s="55" t="s">
        <v>303</v>
      </c>
      <c r="E503" s="58"/>
      <c r="F503" s="58"/>
      <c r="G503" s="58"/>
      <c r="H503" s="58"/>
      <c r="I503" s="58"/>
      <c r="V503" s="248"/>
      <c r="W503" s="248"/>
      <c r="X503" s="298"/>
      <c r="Y503" s="298"/>
      <c r="Z503" s="298"/>
      <c r="AA503" s="298"/>
      <c r="AB503" s="298"/>
      <c r="AC503" s="298"/>
      <c r="AD503" s="298"/>
      <c r="AE503" s="298"/>
      <c r="AF503" s="298"/>
      <c r="AG503" s="297"/>
      <c r="AH503" s="298"/>
      <c r="AI503" s="298"/>
      <c r="AJ503" s="298"/>
      <c r="AK503" s="298"/>
      <c r="AL503" s="297"/>
      <c r="AM503" s="298"/>
      <c r="AN503" s="298"/>
      <c r="AO503" s="134"/>
      <c r="AP503" s="71">
        <v>371235</v>
      </c>
      <c r="AQ503" s="71">
        <v>429886</v>
      </c>
      <c r="AR503" s="134">
        <v>355560</v>
      </c>
      <c r="AS503" s="134">
        <v>390125</v>
      </c>
      <c r="AT503" s="71">
        <v>531773</v>
      </c>
      <c r="AU503" s="71">
        <v>520256</v>
      </c>
      <c r="AV503" s="71">
        <v>501796</v>
      </c>
      <c r="AW503" s="178">
        <v>467170</v>
      </c>
      <c r="AX503" s="306">
        <v>390013</v>
      </c>
      <c r="AY503" s="306">
        <v>526687</v>
      </c>
      <c r="AZ503" s="177">
        <v>471593</v>
      </c>
    </row>
    <row r="504" spans="2:52">
      <c r="B504" s="61"/>
      <c r="C504" s="55" t="s">
        <v>305</v>
      </c>
      <c r="D504" s="55" t="s">
        <v>306</v>
      </c>
      <c r="E504" s="58"/>
      <c r="F504" s="58"/>
      <c r="G504" s="58"/>
      <c r="H504" s="58"/>
      <c r="I504" s="58"/>
      <c r="V504" s="248"/>
      <c r="W504" s="248"/>
      <c r="X504" s="298"/>
      <c r="Y504" s="298"/>
      <c r="Z504" s="298"/>
      <c r="AA504" s="298"/>
      <c r="AB504" s="298"/>
      <c r="AC504" s="298"/>
      <c r="AD504" s="298"/>
      <c r="AE504" s="298"/>
      <c r="AF504" s="298"/>
      <c r="AG504" s="297"/>
      <c r="AH504" s="298"/>
      <c r="AI504" s="298"/>
      <c r="AJ504" s="298"/>
      <c r="AK504" s="298"/>
      <c r="AL504" s="297"/>
      <c r="AM504" s="298"/>
      <c r="AN504" s="298"/>
      <c r="AO504" s="134"/>
      <c r="AP504" s="71">
        <v>5810349</v>
      </c>
      <c r="AQ504" s="71">
        <v>5750784</v>
      </c>
      <c r="AR504" s="134">
        <v>5867036</v>
      </c>
      <c r="AS504" s="134">
        <v>6039706</v>
      </c>
      <c r="AT504" s="1">
        <v>6187794</v>
      </c>
      <c r="AU504" s="71">
        <v>6228202</v>
      </c>
      <c r="AV504" s="71">
        <v>6348621</v>
      </c>
      <c r="AW504" s="178">
        <v>6606070</v>
      </c>
      <c r="AX504" s="306">
        <v>6762505</v>
      </c>
      <c r="AY504" s="306">
        <v>6832503</v>
      </c>
      <c r="AZ504" s="177">
        <v>6665375</v>
      </c>
    </row>
    <row r="505" spans="2:52">
      <c r="B505" s="61"/>
      <c r="C505" s="55" t="s">
        <v>307</v>
      </c>
      <c r="D505" s="61" t="s">
        <v>129</v>
      </c>
      <c r="E505" s="38"/>
      <c r="F505" s="38"/>
      <c r="G505" s="38"/>
      <c r="H505" s="38"/>
      <c r="I505" s="38"/>
      <c r="V505" s="248"/>
      <c r="W505" s="248"/>
      <c r="X505" s="298"/>
      <c r="Y505" s="298"/>
      <c r="Z505" s="298"/>
      <c r="AA505" s="298"/>
      <c r="AB505" s="298"/>
      <c r="AC505" s="298"/>
      <c r="AD505" s="298"/>
      <c r="AE505" s="298"/>
      <c r="AF505" s="298"/>
      <c r="AG505" s="297"/>
      <c r="AH505" s="298"/>
      <c r="AI505" s="298"/>
      <c r="AJ505" s="298"/>
      <c r="AK505" s="298"/>
      <c r="AL505" s="297"/>
      <c r="AM505" s="298"/>
      <c r="AN505" s="298"/>
      <c r="AO505" s="134"/>
      <c r="AP505" s="71">
        <v>1654858</v>
      </c>
      <c r="AQ505" s="221">
        <f t="shared" ref="AQ505:AY505" si="109">AQ433</f>
        <v>1631628</v>
      </c>
      <c r="AR505" s="221">
        <f t="shared" si="109"/>
        <v>1641911</v>
      </c>
      <c r="AS505" s="221">
        <f t="shared" si="109"/>
        <v>1656130</v>
      </c>
      <c r="AT505" s="221">
        <f t="shared" si="109"/>
        <v>1633369</v>
      </c>
      <c r="AU505" s="221">
        <f t="shared" si="109"/>
        <v>1646287</v>
      </c>
      <c r="AV505" s="221">
        <f t="shared" si="109"/>
        <v>1661107</v>
      </c>
      <c r="AW505" s="221">
        <f t="shared" si="109"/>
        <v>1692167</v>
      </c>
      <c r="AX505" s="221">
        <f t="shared" si="109"/>
        <v>1719498</v>
      </c>
      <c r="AY505" s="178">
        <f t="shared" si="109"/>
        <v>1733590</v>
      </c>
      <c r="AZ505" s="177">
        <v>1687778</v>
      </c>
    </row>
    <row r="506" spans="2:52">
      <c r="B506" s="61"/>
      <c r="C506" s="55" t="s">
        <v>269</v>
      </c>
      <c r="D506" s="55" t="s">
        <v>308</v>
      </c>
      <c r="E506" s="58"/>
      <c r="F506" s="58"/>
      <c r="G506" s="58"/>
      <c r="H506" s="58"/>
      <c r="I506" s="58"/>
      <c r="V506" s="248"/>
      <c r="W506" s="248"/>
      <c r="X506" s="298"/>
      <c r="Y506" s="298"/>
      <c r="Z506" s="298"/>
      <c r="AA506" s="298"/>
      <c r="AB506" s="298"/>
      <c r="AC506" s="298"/>
      <c r="AD506" s="298"/>
      <c r="AE506" s="298"/>
      <c r="AF506" s="298"/>
      <c r="AG506" s="297"/>
      <c r="AH506" s="298"/>
      <c r="AI506" s="298"/>
      <c r="AJ506" s="298"/>
      <c r="AK506" s="298"/>
      <c r="AL506" s="297"/>
      <c r="AM506" s="298"/>
      <c r="AN506" s="298"/>
      <c r="AO506" s="134"/>
      <c r="AP506" s="71">
        <f t="shared" ref="AP506:AY506" si="110">AP448</f>
        <v>25603</v>
      </c>
      <c r="AQ506" s="71">
        <f t="shared" si="110"/>
        <v>35204</v>
      </c>
      <c r="AR506" s="71">
        <f t="shared" si="110"/>
        <v>2819</v>
      </c>
      <c r="AS506" s="71">
        <f t="shared" si="110"/>
        <v>26611</v>
      </c>
      <c r="AT506" s="134">
        <f t="shared" si="110"/>
        <v>36250</v>
      </c>
      <c r="AU506" s="134">
        <f t="shared" si="110"/>
        <v>48957</v>
      </c>
      <c r="AV506" s="134">
        <f t="shared" si="110"/>
        <v>58325</v>
      </c>
      <c r="AW506" s="134">
        <f t="shared" si="110"/>
        <v>34444</v>
      </c>
      <c r="AX506" s="134">
        <f t="shared" si="110"/>
        <v>39248</v>
      </c>
      <c r="AY506" s="134">
        <f t="shared" si="110"/>
        <v>48347</v>
      </c>
      <c r="AZ506" s="177">
        <v>50887</v>
      </c>
    </row>
    <row r="507" spans="2:52">
      <c r="B507" s="55" t="s">
        <v>211</v>
      </c>
      <c r="C507" s="55" t="s">
        <v>96</v>
      </c>
      <c r="D507" s="55" t="s">
        <v>309</v>
      </c>
      <c r="E507" s="58"/>
      <c r="F507" s="58"/>
      <c r="G507" s="58"/>
      <c r="H507" s="58"/>
      <c r="I507" s="58"/>
      <c r="V507" s="248"/>
      <c r="W507" s="248"/>
      <c r="X507" s="298"/>
      <c r="Y507" s="298"/>
      <c r="Z507" s="298"/>
      <c r="AA507" s="298"/>
      <c r="AB507" s="298"/>
      <c r="AC507" s="298"/>
      <c r="AD507" s="298"/>
      <c r="AE507" s="298"/>
      <c r="AF507" s="298"/>
      <c r="AG507" s="297"/>
      <c r="AH507" s="298"/>
      <c r="AI507" s="298"/>
      <c r="AJ507" s="298"/>
      <c r="AK507" s="298"/>
      <c r="AL507" s="297"/>
      <c r="AM507" s="298"/>
      <c r="AN507" s="298"/>
      <c r="AO507" s="134"/>
      <c r="AP507" s="71">
        <v>837323</v>
      </c>
      <c r="AQ507" s="71">
        <v>817835</v>
      </c>
      <c r="AR507" s="71">
        <v>795319</v>
      </c>
      <c r="AS507" s="71">
        <v>696095</v>
      </c>
      <c r="AT507" s="71">
        <v>702587</v>
      </c>
      <c r="AU507" s="71">
        <v>351462</v>
      </c>
      <c r="AV507" s="71">
        <v>384528</v>
      </c>
      <c r="AW507" s="178">
        <v>310830</v>
      </c>
      <c r="AX507" s="306">
        <v>281214</v>
      </c>
      <c r="AY507" s="306">
        <v>276767</v>
      </c>
      <c r="AZ507" s="177">
        <v>256213</v>
      </c>
    </row>
    <row r="508" spans="2:52">
      <c r="B508" s="55" t="s">
        <v>220</v>
      </c>
      <c r="C508" s="55" t="s">
        <v>96</v>
      </c>
      <c r="D508" s="55" t="s">
        <v>309</v>
      </c>
      <c r="E508" s="58"/>
      <c r="F508" s="58"/>
      <c r="G508" s="58"/>
      <c r="H508" s="58"/>
      <c r="I508" s="58"/>
      <c r="V508" s="248"/>
      <c r="W508" s="248"/>
      <c r="X508" s="298"/>
      <c r="Y508" s="298"/>
      <c r="Z508" s="298"/>
      <c r="AA508" s="298"/>
      <c r="AB508" s="298"/>
      <c r="AC508" s="298"/>
      <c r="AD508" s="298"/>
      <c r="AE508" s="298"/>
      <c r="AF508" s="298"/>
      <c r="AG508" s="297"/>
      <c r="AH508" s="298"/>
      <c r="AI508" s="298"/>
      <c r="AJ508" s="298"/>
      <c r="AK508" s="298"/>
      <c r="AL508" s="297"/>
      <c r="AM508" s="298"/>
      <c r="AN508" s="298"/>
      <c r="AO508" s="134"/>
      <c r="AP508" s="71">
        <v>837323</v>
      </c>
      <c r="AQ508" s="71">
        <f>AQ507</f>
        <v>817835</v>
      </c>
      <c r="AR508" s="71">
        <f t="shared" ref="AR508:AT508" si="111">AR507</f>
        <v>795319</v>
      </c>
      <c r="AS508" s="71">
        <f t="shared" si="111"/>
        <v>696095</v>
      </c>
      <c r="AT508" s="71">
        <f t="shared" si="111"/>
        <v>702587</v>
      </c>
      <c r="AU508" s="71">
        <v>351462</v>
      </c>
      <c r="AV508" s="71">
        <v>384528</v>
      </c>
      <c r="AW508" s="178">
        <v>310830</v>
      </c>
      <c r="AX508" s="306">
        <v>281214</v>
      </c>
      <c r="AY508" s="306">
        <v>276767</v>
      </c>
      <c r="AZ508" s="177">
        <v>256213</v>
      </c>
    </row>
    <row r="509" spans="2:52">
      <c r="B509" s="55" t="s">
        <v>735</v>
      </c>
      <c r="C509" s="55" t="s">
        <v>736</v>
      </c>
      <c r="D509" s="55" t="s">
        <v>309</v>
      </c>
      <c r="E509" s="58"/>
      <c r="F509" s="58"/>
      <c r="G509" s="58"/>
      <c r="H509" s="58"/>
      <c r="I509" s="58"/>
      <c r="V509" s="248"/>
      <c r="W509" s="248"/>
      <c r="X509" s="298"/>
      <c r="Y509" s="298"/>
      <c r="Z509" s="298"/>
      <c r="AA509" s="298"/>
      <c r="AB509" s="298"/>
      <c r="AC509" s="298"/>
      <c r="AD509" s="298"/>
      <c r="AE509" s="298"/>
      <c r="AF509" s="298"/>
      <c r="AG509" s="297"/>
      <c r="AH509" s="298"/>
      <c r="AI509" s="298"/>
      <c r="AJ509" s="298"/>
      <c r="AK509" s="298"/>
      <c r="AL509" s="297"/>
      <c r="AM509" s="298"/>
      <c r="AN509" s="298"/>
      <c r="AO509" s="134"/>
      <c r="AP509" s="71">
        <v>759968</v>
      </c>
      <c r="AQ509" s="71">
        <v>705687</v>
      </c>
      <c r="AR509" s="71">
        <v>675157</v>
      </c>
      <c r="AS509" s="71">
        <v>553825</v>
      </c>
      <c r="AT509" s="71">
        <v>518144</v>
      </c>
      <c r="AU509" s="71">
        <v>308560</v>
      </c>
      <c r="AV509" s="71">
        <v>299911</v>
      </c>
      <c r="AW509" s="178">
        <v>297150</v>
      </c>
      <c r="AX509" s="306">
        <v>250741</v>
      </c>
      <c r="AY509" s="306">
        <v>260989</v>
      </c>
      <c r="AZ509" s="177">
        <v>247601</v>
      </c>
    </row>
    <row r="510" spans="2:52">
      <c r="B510" s="55" t="s">
        <v>271</v>
      </c>
      <c r="C510" s="55" t="s">
        <v>310</v>
      </c>
      <c r="D510" s="55" t="s">
        <v>104</v>
      </c>
      <c r="E510" s="58"/>
      <c r="F510" s="58"/>
      <c r="G510" s="58"/>
      <c r="H510" s="58"/>
      <c r="I510" s="58"/>
      <c r="V510" s="248"/>
      <c r="W510" s="248"/>
      <c r="X510" s="298"/>
      <c r="Y510" s="298"/>
      <c r="Z510" s="298"/>
      <c r="AA510" s="298"/>
      <c r="AB510" s="298"/>
      <c r="AC510" s="298"/>
      <c r="AD510" s="298"/>
      <c r="AE510" s="298"/>
      <c r="AF510" s="298"/>
      <c r="AG510" s="297"/>
      <c r="AH510" s="298"/>
      <c r="AI510" s="298"/>
      <c r="AJ510" s="298"/>
      <c r="AK510" s="298"/>
      <c r="AL510" s="297"/>
      <c r="AM510" s="298"/>
      <c r="AN510" s="298"/>
      <c r="AO510" s="134"/>
      <c r="AP510" s="71">
        <v>1236</v>
      </c>
      <c r="AQ510" s="71">
        <v>0</v>
      </c>
      <c r="AR510" s="71">
        <v>0</v>
      </c>
      <c r="AS510" s="71">
        <v>0</v>
      </c>
      <c r="AT510" s="71">
        <v>0</v>
      </c>
      <c r="AU510" s="71">
        <v>0</v>
      </c>
      <c r="AV510" s="71">
        <v>0</v>
      </c>
      <c r="AW510" s="178">
        <v>0</v>
      </c>
      <c r="AX510" s="306">
        <v>0</v>
      </c>
      <c r="AY510" s="307">
        <v>0</v>
      </c>
      <c r="AZ510" s="177">
        <v>0</v>
      </c>
    </row>
    <row r="511" spans="2:52">
      <c r="B511" s="61"/>
      <c r="C511" s="61"/>
      <c r="D511" s="55" t="s">
        <v>105</v>
      </c>
      <c r="E511" s="58"/>
      <c r="F511" s="58"/>
      <c r="G511" s="58"/>
      <c r="H511" s="58"/>
      <c r="I511" s="58"/>
      <c r="V511" s="248"/>
      <c r="W511" s="248"/>
      <c r="X511" s="298"/>
      <c r="Y511" s="298"/>
      <c r="Z511" s="298"/>
      <c r="AA511" s="298"/>
      <c r="AB511" s="298"/>
      <c r="AC511" s="298"/>
      <c r="AD511" s="298"/>
      <c r="AE511" s="298"/>
      <c r="AF511" s="298"/>
      <c r="AG511" s="297"/>
      <c r="AH511" s="298"/>
      <c r="AI511" s="298"/>
      <c r="AJ511" s="298"/>
      <c r="AK511" s="298"/>
      <c r="AL511" s="297"/>
      <c r="AM511" s="298"/>
      <c r="AN511" s="298"/>
      <c r="AO511" s="134"/>
      <c r="AP511" s="71">
        <v>431914</v>
      </c>
      <c r="AQ511" s="71">
        <v>444521</v>
      </c>
      <c r="AR511" s="71">
        <v>460858</v>
      </c>
      <c r="AS511" s="71">
        <v>502125</v>
      </c>
      <c r="AT511" s="71">
        <v>504006</v>
      </c>
      <c r="AU511" s="71">
        <v>422558</v>
      </c>
      <c r="AV511" s="71">
        <v>391064</v>
      </c>
      <c r="AW511" s="178">
        <v>378145</v>
      </c>
      <c r="AX511" s="306">
        <v>424084</v>
      </c>
      <c r="AY511" s="307">
        <v>4636950</v>
      </c>
      <c r="AZ511" s="177">
        <v>29601</v>
      </c>
    </row>
    <row r="512" spans="2:52">
      <c r="B512" s="61"/>
      <c r="C512" s="61"/>
      <c r="D512" s="55" t="s">
        <v>106</v>
      </c>
      <c r="E512" s="58"/>
      <c r="F512" s="58"/>
      <c r="G512" s="58"/>
      <c r="H512" s="58"/>
      <c r="I512" s="58"/>
      <c r="V512" s="248"/>
      <c r="W512" s="248"/>
      <c r="X512" s="298"/>
      <c r="Y512" s="298"/>
      <c r="Z512" s="298"/>
      <c r="AA512" s="298"/>
      <c r="AB512" s="298"/>
      <c r="AC512" s="298"/>
      <c r="AD512" s="298"/>
      <c r="AE512" s="298"/>
      <c r="AF512" s="298"/>
      <c r="AG512" s="297"/>
      <c r="AH512" s="298"/>
      <c r="AI512" s="298"/>
      <c r="AJ512" s="298"/>
      <c r="AK512" s="298"/>
      <c r="AL512" s="297"/>
      <c r="AM512" s="298"/>
      <c r="AN512" s="298"/>
      <c r="AO512" s="134"/>
      <c r="AP512" s="71">
        <v>27542</v>
      </c>
      <c r="AQ512" s="71">
        <v>78395</v>
      </c>
      <c r="AR512" s="71">
        <v>42880</v>
      </c>
      <c r="AS512" s="71">
        <v>35477</v>
      </c>
      <c r="AT512" s="71">
        <v>79778</v>
      </c>
      <c r="AU512" s="71">
        <v>24626</v>
      </c>
      <c r="AV512" s="71">
        <v>179003</v>
      </c>
      <c r="AW512" s="178">
        <v>522923</v>
      </c>
      <c r="AX512" s="306">
        <v>302786</v>
      </c>
      <c r="AY512" s="307">
        <v>380527</v>
      </c>
      <c r="AZ512" s="177">
        <v>183253</v>
      </c>
    </row>
    <row r="513" spans="2:52">
      <c r="B513" s="61"/>
      <c r="C513" s="61"/>
      <c r="D513" s="55" t="s">
        <v>110</v>
      </c>
      <c r="E513" s="58"/>
      <c r="F513" s="58"/>
      <c r="G513" s="58"/>
      <c r="H513" s="58"/>
      <c r="I513" s="58"/>
      <c r="V513" s="248"/>
      <c r="W513" s="248"/>
      <c r="X513" s="298"/>
      <c r="Y513" s="298"/>
      <c r="Z513" s="298"/>
      <c r="AA513" s="298"/>
      <c r="AB513" s="298"/>
      <c r="AC513" s="298"/>
      <c r="AD513" s="298"/>
      <c r="AE513" s="298"/>
      <c r="AF513" s="298"/>
      <c r="AG513" s="297"/>
      <c r="AH513" s="298"/>
      <c r="AI513" s="298"/>
      <c r="AJ513" s="298"/>
      <c r="AK513" s="298"/>
      <c r="AL513" s="297"/>
      <c r="AM513" s="298"/>
      <c r="AN513" s="298"/>
      <c r="AO513" s="134"/>
      <c r="AP513" s="71">
        <v>26135</v>
      </c>
      <c r="AQ513" s="71">
        <v>18846</v>
      </c>
      <c r="AR513" s="71">
        <v>1123</v>
      </c>
      <c r="AS513" s="71">
        <v>0</v>
      </c>
      <c r="AT513" s="71">
        <v>786682</v>
      </c>
      <c r="AU513" s="71">
        <v>59447</v>
      </c>
      <c r="AV513" s="71">
        <v>115801</v>
      </c>
      <c r="AW513" s="178">
        <v>5694</v>
      </c>
      <c r="AX513" s="306">
        <v>154571</v>
      </c>
      <c r="AY513" s="307">
        <v>451734</v>
      </c>
      <c r="AZ513" s="177">
        <v>873065</v>
      </c>
    </row>
    <row r="514" spans="2:52">
      <c r="B514" s="61"/>
      <c r="C514" s="61"/>
      <c r="D514" s="55" t="s">
        <v>111</v>
      </c>
      <c r="E514" s="58"/>
      <c r="F514" s="58"/>
      <c r="G514" s="58"/>
      <c r="H514" s="58"/>
      <c r="I514" s="58"/>
      <c r="V514" s="248"/>
      <c r="W514" s="248"/>
      <c r="X514" s="298"/>
      <c r="Y514" s="298"/>
      <c r="Z514" s="298"/>
      <c r="AA514" s="298"/>
      <c r="AB514" s="298"/>
      <c r="AC514" s="298"/>
      <c r="AD514" s="298"/>
      <c r="AE514" s="298"/>
      <c r="AF514" s="298"/>
      <c r="AG514" s="297"/>
      <c r="AH514" s="298"/>
      <c r="AI514" s="298"/>
      <c r="AJ514" s="298"/>
      <c r="AK514" s="298"/>
      <c r="AL514" s="297"/>
      <c r="AM514" s="298"/>
      <c r="AN514" s="298"/>
      <c r="AO514" s="134"/>
      <c r="AP514" s="71">
        <v>0</v>
      </c>
      <c r="AQ514" s="71">
        <v>0</v>
      </c>
      <c r="AR514" s="71">
        <v>0</v>
      </c>
      <c r="AS514" s="71">
        <v>0</v>
      </c>
      <c r="AT514" s="71">
        <v>0</v>
      </c>
      <c r="AU514" s="71">
        <v>0</v>
      </c>
      <c r="AV514" s="71">
        <v>0</v>
      </c>
      <c r="AW514" s="178">
        <v>0</v>
      </c>
      <c r="AX514" s="306">
        <v>0</v>
      </c>
      <c r="AY514" s="307">
        <v>0</v>
      </c>
      <c r="AZ514" s="177">
        <v>0</v>
      </c>
    </row>
    <row r="515" spans="2:52">
      <c r="B515" s="61"/>
      <c r="C515" s="61"/>
      <c r="D515" s="55" t="s">
        <v>112</v>
      </c>
      <c r="E515" s="58"/>
      <c r="F515" s="58"/>
      <c r="G515" s="58"/>
      <c r="H515" s="58"/>
      <c r="I515" s="58"/>
      <c r="V515" s="248"/>
      <c r="W515" s="248"/>
      <c r="X515" s="298"/>
      <c r="Y515" s="298"/>
      <c r="Z515" s="298"/>
      <c r="AA515" s="298"/>
      <c r="AB515" s="298"/>
      <c r="AC515" s="298"/>
      <c r="AD515" s="298"/>
      <c r="AE515" s="298"/>
      <c r="AF515" s="298"/>
      <c r="AG515" s="297"/>
      <c r="AH515" s="298"/>
      <c r="AI515" s="298"/>
      <c r="AJ515" s="298"/>
      <c r="AK515" s="298"/>
      <c r="AL515" s="297"/>
      <c r="AM515" s="298"/>
      <c r="AN515" s="298"/>
      <c r="AO515" s="134"/>
      <c r="AP515" s="71">
        <v>0</v>
      </c>
      <c r="AQ515" s="71">
        <v>9304</v>
      </c>
      <c r="AR515" s="71">
        <v>0</v>
      </c>
      <c r="AS515" s="71">
        <v>0</v>
      </c>
      <c r="AT515" s="71">
        <v>0</v>
      </c>
      <c r="AU515" s="71">
        <v>6840</v>
      </c>
      <c r="AV515" s="71">
        <v>0</v>
      </c>
      <c r="AW515" s="178">
        <v>3004</v>
      </c>
      <c r="AX515" s="306">
        <v>1551</v>
      </c>
      <c r="AY515" s="307">
        <v>0</v>
      </c>
      <c r="AZ515" s="177">
        <v>4080</v>
      </c>
    </row>
    <row r="516" spans="2:52">
      <c r="B516" s="61"/>
      <c r="C516" s="61"/>
      <c r="D516" s="55" t="s">
        <v>113</v>
      </c>
      <c r="E516" s="58"/>
      <c r="F516" s="58"/>
      <c r="G516" s="58"/>
      <c r="H516" s="58"/>
      <c r="I516" s="58"/>
      <c r="V516" s="248"/>
      <c r="W516" s="248"/>
      <c r="X516" s="298"/>
      <c r="Y516" s="298"/>
      <c r="Z516" s="298"/>
      <c r="AA516" s="298"/>
      <c r="AB516" s="298"/>
      <c r="AC516" s="298"/>
      <c r="AD516" s="298"/>
      <c r="AE516" s="298"/>
      <c r="AF516" s="298"/>
      <c r="AG516" s="297"/>
      <c r="AH516" s="298"/>
      <c r="AI516" s="298"/>
      <c r="AJ516" s="298"/>
      <c r="AK516" s="298"/>
      <c r="AL516" s="297"/>
      <c r="AM516" s="298"/>
      <c r="AN516" s="298"/>
      <c r="AO516" s="134"/>
      <c r="AP516" s="71">
        <v>2597</v>
      </c>
      <c r="AQ516" s="71">
        <v>4255</v>
      </c>
      <c r="AR516" s="71">
        <v>3700</v>
      </c>
      <c r="AS516" s="71">
        <v>2302</v>
      </c>
      <c r="AT516" s="71">
        <v>1902</v>
      </c>
      <c r="AU516" s="71">
        <v>2980</v>
      </c>
      <c r="AV516" s="71">
        <v>500</v>
      </c>
      <c r="AW516" s="178">
        <v>500</v>
      </c>
      <c r="AX516" s="306">
        <v>500</v>
      </c>
      <c r="AY516" s="307">
        <v>500</v>
      </c>
      <c r="AZ516" s="177">
        <v>3283</v>
      </c>
    </row>
    <row r="517" spans="2:52">
      <c r="B517" s="61"/>
      <c r="C517" s="61"/>
      <c r="D517" s="55" t="s">
        <v>114</v>
      </c>
      <c r="E517" s="58"/>
      <c r="F517" s="58"/>
      <c r="G517" s="58"/>
      <c r="H517" s="58"/>
      <c r="I517" s="58"/>
      <c r="V517" s="248"/>
      <c r="W517" s="248"/>
      <c r="X517" s="298"/>
      <c r="Y517" s="298"/>
      <c r="Z517" s="298"/>
      <c r="AA517" s="298"/>
      <c r="AB517" s="298"/>
      <c r="AC517" s="298"/>
      <c r="AD517" s="298"/>
      <c r="AE517" s="298"/>
      <c r="AF517" s="298"/>
      <c r="AG517" s="297"/>
      <c r="AH517" s="298"/>
      <c r="AI517" s="298"/>
      <c r="AJ517" s="298"/>
      <c r="AK517" s="298"/>
      <c r="AL517" s="297"/>
      <c r="AM517" s="298"/>
      <c r="AN517" s="298"/>
      <c r="AO517" s="134"/>
      <c r="AP517" s="71">
        <v>1522737</v>
      </c>
      <c r="AQ517" s="71">
        <v>1693377</v>
      </c>
      <c r="AR517" s="71">
        <v>1343145</v>
      </c>
      <c r="AS517" s="71">
        <v>4061670</v>
      </c>
      <c r="AT517" s="71">
        <v>3202490</v>
      </c>
      <c r="AU517" s="71">
        <v>3204588</v>
      </c>
      <c r="AV517" s="71">
        <v>4198629</v>
      </c>
      <c r="AW517" s="178">
        <v>3993664</v>
      </c>
      <c r="AX517" s="306">
        <v>3595379</v>
      </c>
      <c r="AY517" s="292">
        <v>2578550</v>
      </c>
      <c r="AZ517" s="177">
        <v>2276052</v>
      </c>
    </row>
    <row r="518" spans="2:52">
      <c r="B518" s="61"/>
      <c r="C518" s="61"/>
      <c r="D518" s="55" t="s">
        <v>115</v>
      </c>
      <c r="E518" s="58"/>
      <c r="F518" s="58"/>
      <c r="G518" s="58"/>
      <c r="H518" s="58"/>
      <c r="I518" s="58"/>
      <c r="V518" s="248"/>
      <c r="W518" s="248"/>
      <c r="X518" s="298"/>
      <c r="Y518" s="298"/>
      <c r="Z518" s="298"/>
      <c r="AA518" s="298"/>
      <c r="AB518" s="298"/>
      <c r="AC518" s="298"/>
      <c r="AD518" s="298"/>
      <c r="AE518" s="298"/>
      <c r="AF518" s="298"/>
      <c r="AG518" s="297"/>
      <c r="AH518" s="298"/>
      <c r="AI518" s="298"/>
      <c r="AJ518" s="298"/>
      <c r="AK518" s="298"/>
      <c r="AL518" s="297"/>
      <c r="AM518" s="298"/>
      <c r="AN518" s="298"/>
      <c r="AO518" s="134"/>
      <c r="AP518" s="71">
        <v>14428</v>
      </c>
      <c r="AQ518" s="71">
        <v>24637</v>
      </c>
      <c r="AR518" s="71">
        <v>5596</v>
      </c>
      <c r="AS518" s="71">
        <v>18749</v>
      </c>
      <c r="AT518" s="71">
        <v>12634</v>
      </c>
      <c r="AU518" s="71">
        <v>9716</v>
      </c>
      <c r="AV518" s="71">
        <v>71446</v>
      </c>
      <c r="AW518" s="178">
        <v>55950</v>
      </c>
      <c r="AX518" s="306">
        <v>12174</v>
      </c>
      <c r="AY518" s="292">
        <v>12292</v>
      </c>
      <c r="AZ518" s="177">
        <v>15644</v>
      </c>
    </row>
    <row r="519" spans="2:52">
      <c r="B519" s="61"/>
      <c r="C519" s="61"/>
      <c r="D519" s="55" t="s">
        <v>116</v>
      </c>
      <c r="E519" s="58"/>
      <c r="F519" s="58"/>
      <c r="G519" s="58"/>
      <c r="H519" s="58"/>
      <c r="I519" s="58"/>
      <c r="V519" s="248"/>
      <c r="W519" s="248"/>
      <c r="X519" s="298"/>
      <c r="Y519" s="298"/>
      <c r="Z519" s="298"/>
      <c r="AA519" s="298"/>
      <c r="AB519" s="298"/>
      <c r="AC519" s="298"/>
      <c r="AD519" s="298"/>
      <c r="AE519" s="298"/>
      <c r="AF519" s="298"/>
      <c r="AG519" s="297"/>
      <c r="AH519" s="298"/>
      <c r="AI519" s="298"/>
      <c r="AJ519" s="298"/>
      <c r="AK519" s="298"/>
      <c r="AL519" s="297"/>
      <c r="AM519" s="298"/>
      <c r="AN519" s="298"/>
      <c r="AO519" s="134"/>
      <c r="AP519" s="71">
        <v>842308</v>
      </c>
      <c r="AQ519" s="71">
        <v>800920</v>
      </c>
      <c r="AR519" s="71">
        <v>206946</v>
      </c>
      <c r="AS519" s="71">
        <v>767459</v>
      </c>
      <c r="AT519" s="71">
        <v>954586</v>
      </c>
      <c r="AU519" s="71">
        <v>1170117</v>
      </c>
      <c r="AV519" s="71">
        <v>1051508</v>
      </c>
      <c r="AW519" s="178">
        <v>257148</v>
      </c>
      <c r="AX519" s="306">
        <v>344529</v>
      </c>
      <c r="AY519" s="292">
        <v>443789</v>
      </c>
      <c r="AZ519" s="177">
        <v>415581</v>
      </c>
    </row>
    <row r="520" spans="2:52">
      <c r="B520" s="61"/>
      <c r="C520" s="61"/>
      <c r="D520" s="55" t="s">
        <v>272</v>
      </c>
      <c r="E520" s="58"/>
      <c r="F520" s="58"/>
      <c r="G520" s="58"/>
      <c r="H520" s="58"/>
      <c r="I520" s="58"/>
      <c r="V520" s="248"/>
      <c r="W520" s="248"/>
      <c r="X520" s="298"/>
      <c r="Y520" s="298"/>
      <c r="Z520" s="298"/>
      <c r="AA520" s="298"/>
      <c r="AB520" s="298"/>
      <c r="AC520" s="298"/>
      <c r="AD520" s="298"/>
      <c r="AE520" s="298"/>
      <c r="AF520" s="298"/>
      <c r="AG520" s="297"/>
      <c r="AH520" s="298"/>
      <c r="AI520" s="298"/>
      <c r="AJ520" s="298"/>
      <c r="AK520" s="298"/>
      <c r="AL520" s="297"/>
      <c r="AM520" s="298"/>
      <c r="AN520" s="298"/>
      <c r="AO520" s="134"/>
      <c r="AP520" s="71">
        <v>0</v>
      </c>
      <c r="AQ520" s="71">
        <v>0</v>
      </c>
      <c r="AR520" s="71">
        <v>0</v>
      </c>
      <c r="AS520" s="71">
        <v>0</v>
      </c>
      <c r="AT520" s="71">
        <v>0</v>
      </c>
      <c r="AU520" s="71">
        <v>0</v>
      </c>
      <c r="AV520" s="71">
        <v>0</v>
      </c>
      <c r="AW520" s="178">
        <v>0</v>
      </c>
      <c r="AX520" s="306">
        <v>0</v>
      </c>
      <c r="AY520" s="292">
        <v>0</v>
      </c>
      <c r="AZ520" s="21">
        <v>0</v>
      </c>
    </row>
    <row r="521" spans="2:52">
      <c r="B521" s="61"/>
      <c r="C521" s="61"/>
      <c r="D521" s="55" t="s">
        <v>100</v>
      </c>
      <c r="E521" s="58"/>
      <c r="F521" s="58"/>
      <c r="G521" s="58"/>
      <c r="H521" s="58"/>
      <c r="I521" s="58"/>
      <c r="V521" s="248"/>
      <c r="W521" s="248"/>
      <c r="X521" s="298"/>
      <c r="Y521" s="298"/>
      <c r="Z521" s="298"/>
      <c r="AA521" s="298"/>
      <c r="AB521" s="298"/>
      <c r="AC521" s="298"/>
      <c r="AD521" s="298"/>
      <c r="AE521" s="298"/>
      <c r="AF521" s="298"/>
      <c r="AG521" s="297"/>
      <c r="AH521" s="298"/>
      <c r="AI521" s="298"/>
      <c r="AJ521" s="298"/>
      <c r="AK521" s="298"/>
      <c r="AL521" s="297"/>
      <c r="AM521" s="298"/>
      <c r="AN521" s="298"/>
      <c r="AO521" s="134"/>
      <c r="AP521" s="71">
        <v>0</v>
      </c>
      <c r="AQ521" s="71">
        <v>0</v>
      </c>
      <c r="AR521" s="71">
        <v>0</v>
      </c>
      <c r="AS521" s="71">
        <v>0</v>
      </c>
      <c r="AT521" s="71">
        <v>0</v>
      </c>
      <c r="AU521" s="71">
        <v>0</v>
      </c>
      <c r="AV521" s="71">
        <v>0</v>
      </c>
      <c r="AW521" s="178">
        <v>0</v>
      </c>
      <c r="AX521" s="306">
        <v>0</v>
      </c>
      <c r="AY521" s="292">
        <v>0</v>
      </c>
      <c r="AZ521" s="21">
        <v>0</v>
      </c>
    </row>
    <row r="522" spans="2:52">
      <c r="B522" s="61"/>
      <c r="C522" s="61"/>
      <c r="D522" s="55" t="s">
        <v>119</v>
      </c>
      <c r="E522" s="58"/>
      <c r="F522" s="58"/>
      <c r="G522" s="58"/>
      <c r="H522" s="58"/>
      <c r="I522" s="58"/>
      <c r="V522" s="248"/>
      <c r="W522" s="24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7"/>
      <c r="AH522" s="298"/>
      <c r="AI522" s="298"/>
      <c r="AJ522" s="298"/>
      <c r="AK522" s="298"/>
      <c r="AL522" s="297"/>
      <c r="AM522" s="298"/>
      <c r="AN522" s="298"/>
      <c r="AO522" s="134"/>
      <c r="AP522" s="71">
        <v>17761</v>
      </c>
      <c r="AQ522" s="71">
        <v>17493</v>
      </c>
      <c r="AR522" s="71">
        <v>17225</v>
      </c>
      <c r="AS522" s="71">
        <v>16960</v>
      </c>
      <c r="AT522" s="71">
        <v>0</v>
      </c>
      <c r="AU522" s="71">
        <v>0</v>
      </c>
      <c r="AV522" s="71">
        <v>0</v>
      </c>
      <c r="AW522" s="178">
        <v>0</v>
      </c>
      <c r="AX522" s="306">
        <v>0</v>
      </c>
      <c r="AY522" s="292">
        <v>0</v>
      </c>
      <c r="AZ522" s="21">
        <v>0</v>
      </c>
    </row>
    <row r="523" spans="2:52">
      <c r="B523" s="61"/>
      <c r="C523" s="61"/>
      <c r="D523" s="55" t="s">
        <v>215</v>
      </c>
      <c r="E523" s="58"/>
      <c r="F523" s="58"/>
      <c r="G523" s="58"/>
      <c r="H523" s="58"/>
      <c r="I523" s="58"/>
      <c r="V523" s="248"/>
      <c r="W523" s="248"/>
      <c r="X523" s="298"/>
      <c r="Y523" s="298"/>
      <c r="Z523" s="298"/>
      <c r="AA523" s="298"/>
      <c r="AB523" s="298"/>
      <c r="AC523" s="298"/>
      <c r="AD523" s="298"/>
      <c r="AE523" s="298"/>
      <c r="AF523" s="298"/>
      <c r="AG523" s="297"/>
      <c r="AH523" s="298"/>
      <c r="AI523" s="298"/>
      <c r="AJ523" s="298"/>
      <c r="AK523" s="298"/>
      <c r="AL523" s="297"/>
      <c r="AM523" s="298"/>
      <c r="AN523" s="298"/>
      <c r="AO523" s="134"/>
      <c r="AP523" s="71">
        <v>0</v>
      </c>
      <c r="AQ523" s="71">
        <v>0</v>
      </c>
      <c r="AR523" s="71">
        <v>0</v>
      </c>
      <c r="AS523" s="71">
        <v>0</v>
      </c>
      <c r="AT523" s="71">
        <v>0</v>
      </c>
      <c r="AU523" s="71">
        <v>0</v>
      </c>
      <c r="AV523" s="71">
        <v>0</v>
      </c>
      <c r="AW523" s="178">
        <v>0</v>
      </c>
      <c r="AX523" s="306">
        <v>0</v>
      </c>
      <c r="AY523" s="292">
        <v>0</v>
      </c>
      <c r="AZ523" s="21">
        <v>0</v>
      </c>
    </row>
    <row r="524" spans="2:52">
      <c r="B524" s="61"/>
      <c r="C524" s="61"/>
      <c r="D524" s="55" t="s">
        <v>129</v>
      </c>
      <c r="E524" s="58"/>
      <c r="F524" s="58"/>
      <c r="G524" s="58"/>
      <c r="H524" s="58"/>
      <c r="I524" s="58"/>
      <c r="V524" s="248"/>
      <c r="W524" s="248"/>
      <c r="X524" s="298"/>
      <c r="Y524" s="298"/>
      <c r="Z524" s="298"/>
      <c r="AA524" s="298"/>
      <c r="AB524" s="298"/>
      <c r="AC524" s="298"/>
      <c r="AD524" s="298"/>
      <c r="AE524" s="298"/>
      <c r="AF524" s="298"/>
      <c r="AG524" s="297"/>
      <c r="AH524" s="298"/>
      <c r="AI524" s="298"/>
      <c r="AJ524" s="298"/>
      <c r="AK524" s="298"/>
      <c r="AL524" s="297"/>
      <c r="AM524" s="298"/>
      <c r="AN524" s="298"/>
      <c r="AO524" s="139"/>
      <c r="AP524" s="185">
        <f>SUM(AP510:AP523)</f>
        <v>2886658</v>
      </c>
      <c r="AQ524" s="185">
        <f t="shared" ref="AQ524:AX524" si="112">SUM(AQ510:AQ523)</f>
        <v>3091748</v>
      </c>
      <c r="AR524" s="185">
        <f t="shared" si="112"/>
        <v>2081473</v>
      </c>
      <c r="AS524" s="185">
        <f t="shared" si="112"/>
        <v>5404742</v>
      </c>
      <c r="AT524" s="139">
        <f t="shared" si="112"/>
        <v>5542078</v>
      </c>
      <c r="AU524" s="139">
        <f t="shared" si="112"/>
        <v>4900872</v>
      </c>
      <c r="AV524" s="139">
        <f t="shared" si="112"/>
        <v>6007951</v>
      </c>
      <c r="AW524" s="139">
        <f t="shared" si="112"/>
        <v>5217028</v>
      </c>
      <c r="AX524" s="139">
        <f t="shared" si="112"/>
        <v>4835574</v>
      </c>
      <c r="AY524" s="292">
        <v>8504342</v>
      </c>
      <c r="AZ524" s="292">
        <v>3800559</v>
      </c>
    </row>
    <row r="525" spans="2:52">
      <c r="B525" s="55" t="s">
        <v>239</v>
      </c>
      <c r="C525" s="55" t="s">
        <v>311</v>
      </c>
      <c r="D525" s="55" t="s">
        <v>129</v>
      </c>
      <c r="E525" s="58"/>
      <c r="F525" s="58"/>
      <c r="G525" s="58"/>
      <c r="H525" s="58"/>
      <c r="I525" s="58"/>
      <c r="V525" s="248"/>
      <c r="W525" s="248"/>
      <c r="X525" s="298"/>
      <c r="Y525" s="298"/>
      <c r="Z525" s="298"/>
      <c r="AA525" s="298"/>
      <c r="AB525" s="298"/>
      <c r="AC525" s="298"/>
      <c r="AD525" s="298"/>
      <c r="AE525" s="298"/>
      <c r="AF525" s="298"/>
      <c r="AG525" s="297"/>
      <c r="AH525" s="298"/>
      <c r="AI525" s="298"/>
      <c r="AJ525" s="298"/>
      <c r="AK525" s="298"/>
      <c r="AL525" s="297"/>
      <c r="AM525" s="298"/>
      <c r="AN525" s="298"/>
      <c r="AO525" s="137"/>
      <c r="AP525" s="71">
        <v>2980962</v>
      </c>
      <c r="AQ525" s="71">
        <f>SUM(AQ526:AQ531)</f>
        <v>3185435</v>
      </c>
      <c r="AR525" s="71">
        <f t="shared" ref="AR525:AY525" si="113">SUM(AR526:AR531)</f>
        <v>3301841</v>
      </c>
      <c r="AS525" s="71">
        <f t="shared" si="113"/>
        <v>3425235</v>
      </c>
      <c r="AT525" s="71">
        <f t="shared" si="113"/>
        <v>3190176</v>
      </c>
      <c r="AU525" s="71">
        <f t="shared" si="113"/>
        <v>3160403</v>
      </c>
      <c r="AV525" s="71">
        <f t="shared" si="113"/>
        <v>3242940</v>
      </c>
      <c r="AW525" s="71">
        <f t="shared" si="113"/>
        <v>3537670</v>
      </c>
      <c r="AX525" s="71">
        <f t="shared" si="113"/>
        <v>3528538</v>
      </c>
      <c r="AY525" s="71">
        <f t="shared" si="113"/>
        <v>3633533</v>
      </c>
      <c r="AZ525" s="71">
        <v>3797835</v>
      </c>
    </row>
    <row r="526" spans="2:52">
      <c r="B526" s="61"/>
      <c r="C526" s="55"/>
      <c r="D526" s="55" t="s">
        <v>312</v>
      </c>
      <c r="E526" s="58"/>
      <c r="F526" s="58"/>
      <c r="G526" s="58"/>
      <c r="H526" s="58"/>
      <c r="I526" s="58"/>
      <c r="V526" s="248"/>
      <c r="W526" s="248"/>
      <c r="X526" s="298"/>
      <c r="Y526" s="298"/>
      <c r="Z526" s="298"/>
      <c r="AA526" s="298"/>
      <c r="AB526" s="298"/>
      <c r="AC526" s="298"/>
      <c r="AD526" s="298"/>
      <c r="AE526" s="298"/>
      <c r="AF526" s="298"/>
      <c r="AG526" s="297"/>
      <c r="AH526" s="298"/>
      <c r="AI526" s="298"/>
      <c r="AJ526" s="298"/>
      <c r="AK526" s="298"/>
      <c r="AL526" s="297"/>
      <c r="AM526" s="298"/>
      <c r="AN526" s="298"/>
      <c r="AO526" s="134"/>
      <c r="AP526" s="71">
        <v>1020832</v>
      </c>
      <c r="AQ526" s="71">
        <v>918482</v>
      </c>
      <c r="AR526" s="71">
        <v>900857</v>
      </c>
      <c r="AS526" s="71">
        <v>814593</v>
      </c>
      <c r="AT526" s="71">
        <v>716982</v>
      </c>
      <c r="AU526" s="71">
        <v>690877</v>
      </c>
      <c r="AV526" s="71">
        <v>721074</v>
      </c>
      <c r="AW526" s="178">
        <v>609219</v>
      </c>
      <c r="AX526" s="306">
        <v>437531</v>
      </c>
      <c r="AY526" s="306">
        <v>457970</v>
      </c>
      <c r="AZ526" s="306">
        <v>415055</v>
      </c>
    </row>
    <row r="527" spans="2:52">
      <c r="B527" s="61"/>
      <c r="C527" s="55"/>
      <c r="D527" s="55" t="s">
        <v>313</v>
      </c>
      <c r="E527" s="58"/>
      <c r="F527" s="58"/>
      <c r="G527" s="58"/>
      <c r="H527" s="58"/>
      <c r="I527" s="58"/>
      <c r="V527" s="248"/>
      <c r="W527" s="248"/>
      <c r="X527" s="298"/>
      <c r="Y527" s="298"/>
      <c r="Z527" s="298"/>
      <c r="AA527" s="298"/>
      <c r="AB527" s="298"/>
      <c r="AC527" s="298"/>
      <c r="AD527" s="298"/>
      <c r="AE527" s="298"/>
      <c r="AF527" s="298"/>
      <c r="AG527" s="297"/>
      <c r="AH527" s="298"/>
      <c r="AI527" s="298"/>
      <c r="AJ527" s="298"/>
      <c r="AK527" s="298"/>
      <c r="AL527" s="297"/>
      <c r="AM527" s="298"/>
      <c r="AN527" s="298"/>
      <c r="AO527" s="134"/>
      <c r="AP527" s="71">
        <v>92460</v>
      </c>
      <c r="AQ527" s="71">
        <v>90049</v>
      </c>
      <c r="AR527" s="71">
        <v>86873</v>
      </c>
      <c r="AS527" s="71">
        <v>85112</v>
      </c>
      <c r="AT527" s="71">
        <v>89040</v>
      </c>
      <c r="AU527" s="71">
        <v>90471</v>
      </c>
      <c r="AV527" s="71">
        <v>86279</v>
      </c>
      <c r="AW527" s="178">
        <v>86605</v>
      </c>
      <c r="AX527" s="306">
        <v>67904</v>
      </c>
      <c r="AY527" s="306">
        <v>67231</v>
      </c>
      <c r="AZ527" s="306">
        <v>67380</v>
      </c>
    </row>
    <row r="528" spans="2:52">
      <c r="B528" s="61"/>
      <c r="C528" s="55"/>
      <c r="D528" s="55" t="s">
        <v>315</v>
      </c>
      <c r="E528" s="58"/>
      <c r="F528" s="58"/>
      <c r="G528" s="58"/>
      <c r="H528" s="58"/>
      <c r="I528" s="58"/>
      <c r="V528" s="248"/>
      <c r="W528" s="248"/>
      <c r="X528" s="298"/>
      <c r="Y528" s="298"/>
      <c r="Z528" s="298"/>
      <c r="AA528" s="298"/>
      <c r="AB528" s="298"/>
      <c r="AC528" s="298"/>
      <c r="AD528" s="298"/>
      <c r="AE528" s="298"/>
      <c r="AF528" s="298"/>
      <c r="AG528" s="297"/>
      <c r="AH528" s="298"/>
      <c r="AI528" s="298"/>
      <c r="AJ528" s="298"/>
      <c r="AK528" s="298"/>
      <c r="AL528" s="297"/>
      <c r="AM528" s="298"/>
      <c r="AN528" s="298"/>
      <c r="AO528" s="134"/>
      <c r="AP528" s="71">
        <v>19214</v>
      </c>
      <c r="AQ528" s="71">
        <v>22043</v>
      </c>
      <c r="AR528" s="71">
        <v>18679</v>
      </c>
      <c r="AS528" s="71">
        <v>16583</v>
      </c>
      <c r="AT528" s="71">
        <v>16901</v>
      </c>
      <c r="AU528" s="71">
        <v>19235</v>
      </c>
      <c r="AV528" s="71">
        <v>13326</v>
      </c>
      <c r="AW528" s="178">
        <v>18029</v>
      </c>
      <c r="AX528" s="306">
        <v>15298</v>
      </c>
      <c r="AY528" s="306">
        <v>19143</v>
      </c>
      <c r="AZ528" s="306">
        <v>7329</v>
      </c>
    </row>
    <row r="529" spans="1:61">
      <c r="B529" s="61"/>
      <c r="C529" s="55"/>
      <c r="D529" s="55" t="s">
        <v>314</v>
      </c>
      <c r="E529" s="58"/>
      <c r="F529" s="58"/>
      <c r="G529" s="58"/>
      <c r="H529" s="58"/>
      <c r="I529" s="58"/>
      <c r="V529" s="248"/>
      <c r="W529" s="248"/>
      <c r="X529" s="298"/>
      <c r="Y529" s="298"/>
      <c r="Z529" s="298"/>
      <c r="AA529" s="298"/>
      <c r="AB529" s="298"/>
      <c r="AC529" s="298"/>
      <c r="AD529" s="298"/>
      <c r="AE529" s="298"/>
      <c r="AF529" s="298"/>
      <c r="AG529" s="297"/>
      <c r="AH529" s="298"/>
      <c r="AI529" s="298"/>
      <c r="AJ529" s="298"/>
      <c r="AK529" s="298"/>
      <c r="AL529" s="297"/>
      <c r="AM529" s="298"/>
      <c r="AN529" s="298"/>
      <c r="AO529" s="137"/>
      <c r="AP529" s="216"/>
      <c r="AQ529" s="216"/>
      <c r="AR529" s="216"/>
      <c r="AS529" s="216"/>
      <c r="AT529" s="71">
        <v>1829</v>
      </c>
      <c r="AU529" s="71">
        <v>472</v>
      </c>
      <c r="AV529" s="71">
        <v>505</v>
      </c>
      <c r="AW529" s="178">
        <v>474</v>
      </c>
      <c r="AX529" s="306">
        <v>227</v>
      </c>
      <c r="AY529" s="306">
        <v>227</v>
      </c>
      <c r="AZ529" s="306">
        <v>226</v>
      </c>
    </row>
    <row r="530" spans="1:61">
      <c r="B530" s="61"/>
      <c r="C530" s="55"/>
      <c r="D530" s="55" t="s">
        <v>240</v>
      </c>
      <c r="E530" s="58"/>
      <c r="F530" s="58"/>
      <c r="G530" s="58"/>
      <c r="H530" s="58"/>
      <c r="I530" s="58"/>
      <c r="V530" s="248"/>
      <c r="W530" s="248"/>
      <c r="X530" s="298"/>
      <c r="Y530" s="298"/>
      <c r="Z530" s="298"/>
      <c r="AA530" s="298"/>
      <c r="AB530" s="298"/>
      <c r="AC530" s="298"/>
      <c r="AD530" s="298"/>
      <c r="AE530" s="298"/>
      <c r="AF530" s="298"/>
      <c r="AG530" s="297"/>
      <c r="AH530" s="298"/>
      <c r="AI530" s="298"/>
      <c r="AJ530" s="298"/>
      <c r="AK530" s="298"/>
      <c r="AL530" s="297"/>
      <c r="AM530" s="298"/>
      <c r="AN530" s="298"/>
      <c r="AO530" s="134"/>
      <c r="AP530" s="71">
        <v>844000</v>
      </c>
      <c r="AQ530" s="71">
        <v>1082208</v>
      </c>
      <c r="AR530" s="71">
        <v>971447</v>
      </c>
      <c r="AS530" s="71">
        <v>1226175</v>
      </c>
      <c r="AT530" s="71">
        <v>1021114</v>
      </c>
      <c r="AU530" s="71">
        <v>1022536</v>
      </c>
      <c r="AV530" s="71">
        <v>765801</v>
      </c>
      <c r="AW530" s="178">
        <v>1107152</v>
      </c>
      <c r="AX530" s="306">
        <v>1261686</v>
      </c>
      <c r="AY530" s="306">
        <v>1251937</v>
      </c>
      <c r="AZ530" s="306">
        <v>1402267</v>
      </c>
    </row>
    <row r="531" spans="1:61">
      <c r="B531" s="61"/>
      <c r="C531" s="55"/>
      <c r="D531" s="55" t="s">
        <v>292</v>
      </c>
      <c r="E531" s="58"/>
      <c r="F531" s="58"/>
      <c r="G531" s="58"/>
      <c r="H531" s="58"/>
      <c r="I531" s="58"/>
      <c r="V531" s="248"/>
      <c r="W531" s="248"/>
      <c r="X531" s="298"/>
      <c r="Y531" s="298"/>
      <c r="Z531" s="298"/>
      <c r="AA531" s="298"/>
      <c r="AB531" s="298"/>
      <c r="AC531" s="298"/>
      <c r="AD531" s="298"/>
      <c r="AE531" s="298"/>
      <c r="AF531" s="298"/>
      <c r="AG531" s="297"/>
      <c r="AH531" s="298"/>
      <c r="AI531" s="298"/>
      <c r="AJ531" s="298"/>
      <c r="AK531" s="298"/>
      <c r="AL531" s="297"/>
      <c r="AM531" s="298"/>
      <c r="AN531" s="298"/>
      <c r="AO531" s="134"/>
      <c r="AP531" s="71">
        <v>1004456</v>
      </c>
      <c r="AQ531" s="71">
        <v>1072653</v>
      </c>
      <c r="AR531" s="71">
        <v>1323985</v>
      </c>
      <c r="AS531" s="71">
        <v>1282772</v>
      </c>
      <c r="AT531" s="71">
        <v>1344310</v>
      </c>
      <c r="AU531" s="71">
        <v>1336812</v>
      </c>
      <c r="AV531" s="71">
        <v>1655955</v>
      </c>
      <c r="AW531" s="178">
        <v>1716191</v>
      </c>
      <c r="AX531" s="306">
        <v>1745892</v>
      </c>
      <c r="AY531" s="306">
        <v>1837025</v>
      </c>
      <c r="AZ531" s="306">
        <v>1905578</v>
      </c>
    </row>
    <row r="532" spans="1:61">
      <c r="B532" s="55" t="s">
        <v>246</v>
      </c>
      <c r="C532" s="55" t="s">
        <v>158</v>
      </c>
      <c r="D532" s="55"/>
      <c r="E532" s="58"/>
      <c r="F532" s="58"/>
      <c r="G532" s="58"/>
      <c r="H532" s="58"/>
      <c r="I532" s="58"/>
      <c r="V532" s="248"/>
      <c r="W532" s="248"/>
      <c r="X532" s="298"/>
      <c r="Y532" s="298"/>
      <c r="Z532" s="298"/>
      <c r="AA532" s="298"/>
      <c r="AB532" s="298"/>
      <c r="AC532" s="298"/>
      <c r="AD532" s="298"/>
      <c r="AE532" s="298"/>
      <c r="AF532" s="298"/>
      <c r="AG532" s="297"/>
      <c r="AH532" s="298"/>
      <c r="AI532" s="298"/>
      <c r="AJ532" s="298"/>
      <c r="AK532" s="298"/>
      <c r="AL532" s="297"/>
      <c r="AM532" s="298"/>
      <c r="AN532" s="298"/>
      <c r="AO532" s="134"/>
      <c r="AP532" s="134">
        <v>-56211</v>
      </c>
      <c r="AQ532" s="21">
        <v>8760</v>
      </c>
      <c r="AR532" s="134">
        <v>6121</v>
      </c>
      <c r="AS532" s="134">
        <v>35265</v>
      </c>
      <c r="AT532" s="71">
        <v>190984</v>
      </c>
      <c r="AU532" s="71">
        <v>86712</v>
      </c>
      <c r="AV532" s="71">
        <v>140658</v>
      </c>
      <c r="AW532" s="178">
        <v>223914</v>
      </c>
      <c r="AX532" s="306">
        <v>7850</v>
      </c>
      <c r="AY532" s="306">
        <v>-78807</v>
      </c>
      <c r="AZ532" s="306">
        <v>-21774</v>
      </c>
    </row>
    <row r="533" spans="1:61">
      <c r="B533" s="55"/>
      <c r="C533" s="55" t="s">
        <v>316</v>
      </c>
      <c r="D533" s="55"/>
      <c r="E533" s="58"/>
      <c r="F533" s="58"/>
      <c r="G533" s="58"/>
      <c r="H533" s="58"/>
      <c r="I533" s="58"/>
      <c r="V533" s="248"/>
      <c r="W533" s="248"/>
      <c r="X533" s="298"/>
      <c r="Y533" s="298"/>
      <c r="Z533" s="298"/>
      <c r="AA533" s="298"/>
      <c r="AB533" s="298"/>
      <c r="AC533" s="298"/>
      <c r="AD533" s="298"/>
      <c r="AE533" s="298"/>
      <c r="AF533" s="298"/>
      <c r="AG533" s="297"/>
      <c r="AH533" s="298"/>
      <c r="AI533" s="298"/>
      <c r="AJ533" s="298"/>
      <c r="AK533" s="298"/>
      <c r="AL533" s="297"/>
      <c r="AM533" s="298"/>
      <c r="AN533" s="298"/>
      <c r="AO533" s="134"/>
      <c r="AP533" s="134">
        <v>-760155</v>
      </c>
      <c r="AQ533" s="71">
        <v>-929734</v>
      </c>
      <c r="AR533" s="134">
        <v>-808161</v>
      </c>
      <c r="AS533" s="134">
        <v>-1077057</v>
      </c>
      <c r="AT533" s="71">
        <v>-723416</v>
      </c>
      <c r="AU533" s="71">
        <v>-714406</v>
      </c>
      <c r="AV533" s="71">
        <v>-537928</v>
      </c>
      <c r="AW533" s="178">
        <v>-738402</v>
      </c>
      <c r="AX533" s="306">
        <v>-935755</v>
      </c>
      <c r="AY533" s="306">
        <v>-1200958</v>
      </c>
      <c r="AZ533" s="306">
        <v>-1088464</v>
      </c>
    </row>
    <row r="534" spans="1:61">
      <c r="B534" s="55"/>
      <c r="C534" s="55" t="s">
        <v>317</v>
      </c>
      <c r="D534" s="55" t="s">
        <v>318</v>
      </c>
      <c r="E534" s="58"/>
      <c r="F534" s="58"/>
      <c r="G534" s="58"/>
      <c r="H534" s="58"/>
      <c r="I534" s="5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313"/>
      <c r="W534" s="313"/>
      <c r="X534" s="314"/>
      <c r="Y534" s="314"/>
      <c r="Z534" s="314"/>
      <c r="AA534" s="314"/>
      <c r="AB534" s="314"/>
      <c r="AC534" s="314"/>
      <c r="AD534" s="314"/>
      <c r="AE534" s="314"/>
      <c r="AF534" s="314"/>
      <c r="AG534" s="315"/>
      <c r="AH534" s="314"/>
      <c r="AI534" s="314"/>
      <c r="AJ534" s="314"/>
      <c r="AK534" s="314"/>
      <c r="AL534" s="315"/>
      <c r="AM534" s="314"/>
      <c r="AN534" s="314"/>
      <c r="AO534" s="134"/>
      <c r="AP534" s="71">
        <v>66</v>
      </c>
      <c r="AQ534" s="71">
        <v>66</v>
      </c>
      <c r="AR534" s="134">
        <v>71</v>
      </c>
      <c r="AS534" s="134">
        <v>71</v>
      </c>
      <c r="AT534" s="71">
        <v>79</v>
      </c>
      <c r="AU534" s="71">
        <v>80</v>
      </c>
      <c r="AV534" s="71">
        <v>76</v>
      </c>
      <c r="AW534" s="178">
        <v>75</v>
      </c>
      <c r="AX534" s="306">
        <v>71</v>
      </c>
      <c r="AY534" s="306">
        <v>72</v>
      </c>
      <c r="AZ534" s="177">
        <v>84</v>
      </c>
    </row>
    <row r="535" spans="1:61">
      <c r="B535" s="55"/>
      <c r="C535" s="55"/>
      <c r="D535" s="55" t="s">
        <v>72</v>
      </c>
      <c r="E535" s="58"/>
      <c r="F535" s="58"/>
      <c r="G535" s="58"/>
      <c r="H535" s="58"/>
      <c r="I535" s="5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313"/>
      <c r="W535" s="313"/>
      <c r="X535" s="314"/>
      <c r="Y535" s="314"/>
      <c r="Z535" s="314"/>
      <c r="AA535" s="314"/>
      <c r="AB535" s="314"/>
      <c r="AC535" s="314"/>
      <c r="AD535" s="314"/>
      <c r="AE535" s="314"/>
      <c r="AF535" s="314"/>
      <c r="AG535" s="315"/>
      <c r="AH535" s="314"/>
      <c r="AI535" s="314"/>
      <c r="AJ535" s="314"/>
      <c r="AK535" s="314"/>
      <c r="AL535" s="315"/>
      <c r="AM535" s="314"/>
      <c r="AN535" s="314"/>
      <c r="AO535" s="134"/>
      <c r="AP535" s="71">
        <v>53</v>
      </c>
      <c r="AQ535" s="71">
        <v>56</v>
      </c>
      <c r="AR535" s="134">
        <v>55</v>
      </c>
      <c r="AS535" s="134">
        <v>53</v>
      </c>
      <c r="AT535" s="71">
        <v>50</v>
      </c>
      <c r="AU535" s="71">
        <v>49</v>
      </c>
      <c r="AV535" s="71">
        <v>60</v>
      </c>
      <c r="AW535" s="178">
        <v>58</v>
      </c>
      <c r="AX535" s="306">
        <v>70</v>
      </c>
      <c r="AY535" s="306">
        <v>75</v>
      </c>
      <c r="AZ535" s="177">
        <v>71</v>
      </c>
    </row>
    <row r="536" spans="1:61">
      <c r="A536" s="302"/>
      <c r="B536" s="55"/>
      <c r="C536" s="55"/>
      <c r="D536" s="55" t="s">
        <v>319</v>
      </c>
      <c r="E536" s="299"/>
      <c r="F536" s="299"/>
      <c r="G536" s="299"/>
      <c r="H536" s="299"/>
      <c r="I536" s="299"/>
      <c r="J536" s="302"/>
      <c r="K536" s="302"/>
      <c r="L536" s="302"/>
      <c r="M536" s="302"/>
      <c r="N536" s="302"/>
      <c r="O536" s="302"/>
      <c r="P536" s="302"/>
      <c r="Q536" s="302"/>
      <c r="R536" s="302"/>
      <c r="S536" s="302"/>
      <c r="T536" s="302"/>
      <c r="U536" s="302"/>
      <c r="V536" s="316"/>
      <c r="W536" s="316"/>
      <c r="X536" s="317"/>
      <c r="Y536" s="317"/>
      <c r="Z536" s="317"/>
      <c r="AA536" s="317"/>
      <c r="AB536" s="317"/>
      <c r="AC536" s="317"/>
      <c r="AD536" s="317"/>
      <c r="AE536" s="317"/>
      <c r="AF536" s="317"/>
      <c r="AG536" s="318"/>
      <c r="AH536" s="317"/>
      <c r="AI536" s="317"/>
      <c r="AJ536" s="317"/>
      <c r="AK536" s="317"/>
      <c r="AL536" s="318"/>
      <c r="AM536" s="317"/>
      <c r="AN536" s="317"/>
      <c r="AO536" s="303"/>
      <c r="AP536" s="304">
        <v>97</v>
      </c>
      <c r="AQ536" s="304">
        <v>111</v>
      </c>
      <c r="AR536" s="303">
        <v>119</v>
      </c>
      <c r="AS536" s="303">
        <v>131</v>
      </c>
      <c r="AT536" s="304">
        <v>140</v>
      </c>
      <c r="AU536" s="304">
        <v>150</v>
      </c>
      <c r="AV536" s="304">
        <v>202</v>
      </c>
      <c r="AW536" s="178">
        <v>201</v>
      </c>
      <c r="AX536" s="306">
        <v>211</v>
      </c>
      <c r="AY536" s="306">
        <v>223</v>
      </c>
      <c r="AZ536" s="177">
        <v>230</v>
      </c>
    </row>
    <row r="537" spans="1:61">
      <c r="B537" s="300" t="s">
        <v>163</v>
      </c>
      <c r="C537" s="300" t="s">
        <v>287</v>
      </c>
      <c r="D537" s="301"/>
      <c r="E537" s="38"/>
      <c r="F537" s="38"/>
      <c r="G537" s="38"/>
      <c r="H537" s="38"/>
      <c r="I537" s="38"/>
      <c r="V537" s="248"/>
      <c r="W537" s="248"/>
      <c r="X537" s="298"/>
      <c r="Y537" s="298"/>
      <c r="Z537" s="298"/>
      <c r="AA537" s="298"/>
      <c r="AB537" s="298"/>
      <c r="AC537" s="298"/>
      <c r="AD537" s="298"/>
      <c r="AE537" s="298"/>
      <c r="AF537" s="298"/>
      <c r="AG537" s="297"/>
      <c r="AH537" s="298"/>
      <c r="AI537" s="298"/>
      <c r="AJ537" s="298"/>
      <c r="AK537" s="298"/>
      <c r="AL537" s="297"/>
      <c r="AM537" s="298"/>
      <c r="AN537" s="298"/>
      <c r="AO537" s="156"/>
      <c r="AP537" s="75">
        <v>19204087</v>
      </c>
      <c r="AQ537" s="178">
        <v>18682127</v>
      </c>
      <c r="AR537" s="156">
        <f>AR204</f>
        <v>19309294</v>
      </c>
      <c r="AS537" s="156">
        <f>AS204</f>
        <v>19434292</v>
      </c>
      <c r="AT537" s="156">
        <f>AT204</f>
        <v>20158999</v>
      </c>
      <c r="AU537" s="156">
        <f>AU204</f>
        <v>20553867</v>
      </c>
      <c r="AV537" s="156">
        <v>21313165</v>
      </c>
      <c r="AW537" s="178">
        <v>20274264</v>
      </c>
      <c r="AX537" s="306">
        <v>19027956</v>
      </c>
      <c r="AY537" s="306">
        <v>19583110</v>
      </c>
      <c r="AZ537" s="177">
        <v>19964677</v>
      </c>
    </row>
    <row r="538" spans="1:61">
      <c r="B538" s="61"/>
      <c r="C538" s="79" t="s">
        <v>181</v>
      </c>
      <c r="D538" s="79" t="s">
        <v>294</v>
      </c>
      <c r="E538" s="85"/>
      <c r="F538" s="85"/>
      <c r="G538" s="85"/>
      <c r="H538" s="85"/>
      <c r="I538" s="85"/>
      <c r="V538" s="248"/>
      <c r="W538" s="248"/>
      <c r="X538" s="298"/>
      <c r="Y538" s="298"/>
      <c r="Z538" s="298"/>
      <c r="AA538" s="298"/>
      <c r="AB538" s="298"/>
      <c r="AC538" s="298"/>
      <c r="AD538" s="298"/>
      <c r="AE538" s="298"/>
      <c r="AF538" s="298"/>
      <c r="AG538" s="297"/>
      <c r="AH538" s="298"/>
      <c r="AI538" s="298"/>
      <c r="AJ538" s="298"/>
      <c r="AK538" s="298"/>
      <c r="AL538" s="297"/>
      <c r="AM538" s="298"/>
      <c r="AN538" s="298"/>
      <c r="AO538" s="134"/>
      <c r="AP538" s="71">
        <v>0</v>
      </c>
      <c r="AQ538" s="71">
        <v>0</v>
      </c>
      <c r="AR538" s="134">
        <v>0</v>
      </c>
      <c r="AS538" s="134">
        <v>0</v>
      </c>
      <c r="AT538" s="71">
        <v>0</v>
      </c>
      <c r="AU538" s="71">
        <v>0</v>
      </c>
      <c r="AV538" s="71">
        <v>0</v>
      </c>
      <c r="AW538" s="178">
        <v>0</v>
      </c>
      <c r="AX538" s="306">
        <v>0</v>
      </c>
      <c r="AY538" s="306">
        <v>0</v>
      </c>
      <c r="AZ538" s="177">
        <v>0</v>
      </c>
    </row>
    <row r="539" spans="1:61">
      <c r="B539" s="61"/>
      <c r="C539" s="61"/>
      <c r="D539" s="79" t="s">
        <v>295</v>
      </c>
      <c r="E539" s="85"/>
      <c r="F539" s="85"/>
      <c r="G539" s="85"/>
      <c r="H539" s="85"/>
      <c r="I539" s="85"/>
      <c r="V539" s="248"/>
      <c r="W539" s="24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7"/>
      <c r="AH539" s="298"/>
      <c r="AI539" s="298"/>
      <c r="AJ539" s="298"/>
      <c r="AK539" s="298"/>
      <c r="AL539" s="297"/>
      <c r="AM539" s="298"/>
      <c r="AN539" s="298"/>
      <c r="AO539" s="134"/>
      <c r="AP539" s="71">
        <v>3360576</v>
      </c>
      <c r="AQ539" s="71">
        <v>3231486</v>
      </c>
      <c r="AR539" s="134">
        <v>3464191</v>
      </c>
      <c r="AS539" s="134">
        <v>3385068</v>
      </c>
      <c r="AT539" s="71">
        <v>3371437</v>
      </c>
      <c r="AU539" s="71">
        <v>3410374</v>
      </c>
      <c r="AV539" s="71">
        <v>3046145</v>
      </c>
      <c r="AW539" s="178">
        <v>3064768</v>
      </c>
      <c r="AX539" s="306">
        <v>2564392</v>
      </c>
      <c r="AY539" s="306">
        <v>2312831</v>
      </c>
      <c r="AZ539" s="177">
        <v>2036695</v>
      </c>
    </row>
    <row r="540" spans="1:61">
      <c r="B540" s="61"/>
      <c r="C540" s="79" t="s">
        <v>179</v>
      </c>
      <c r="D540" s="79" t="s">
        <v>288</v>
      </c>
      <c r="E540" s="85"/>
      <c r="F540" s="85"/>
      <c r="G540" s="85"/>
      <c r="H540" s="85"/>
      <c r="I540" s="85"/>
      <c r="V540" s="248"/>
      <c r="W540" s="248"/>
      <c r="X540" s="298"/>
      <c r="Y540" s="298"/>
      <c r="Z540" s="298"/>
      <c r="AA540" s="298"/>
      <c r="AB540" s="298"/>
      <c r="AC540" s="298"/>
      <c r="AD540" s="298"/>
      <c r="AE540" s="298"/>
      <c r="AF540" s="298"/>
      <c r="AG540" s="297"/>
      <c r="AH540" s="298"/>
      <c r="AI540" s="298"/>
      <c r="AJ540" s="298"/>
      <c r="AK540" s="298"/>
      <c r="AL540" s="297"/>
      <c r="AM540" s="298"/>
      <c r="AN540" s="298"/>
      <c r="AO540" s="134"/>
      <c r="AP540" s="75">
        <v>12327397</v>
      </c>
      <c r="AQ540" s="178">
        <v>13244912</v>
      </c>
      <c r="AR540" s="134">
        <v>14039945</v>
      </c>
      <c r="AS540" s="134">
        <v>14404966</v>
      </c>
      <c r="AT540" s="71">
        <v>14751475</v>
      </c>
      <c r="AU540" s="71">
        <v>14610461</v>
      </c>
      <c r="AV540" s="216"/>
      <c r="AW540" s="216"/>
      <c r="AX540" s="216"/>
      <c r="AY540" s="216"/>
      <c r="AZ540" s="216"/>
    </row>
    <row r="541" spans="1:61">
      <c r="B541" s="61"/>
      <c r="C541" s="79" t="s">
        <v>289</v>
      </c>
      <c r="D541" s="79" t="s">
        <v>290</v>
      </c>
      <c r="E541" s="85"/>
      <c r="F541" s="85"/>
      <c r="G541" s="85"/>
      <c r="H541" s="85"/>
      <c r="I541" s="85"/>
      <c r="V541" s="248"/>
      <c r="W541" s="248"/>
      <c r="X541" s="298"/>
      <c r="Y541" s="298"/>
      <c r="Z541" s="298"/>
      <c r="AA541" s="298"/>
      <c r="AB541" s="298"/>
      <c r="AC541" s="298"/>
      <c r="AD541" s="298"/>
      <c r="AE541" s="298"/>
      <c r="AF541" s="298"/>
      <c r="AG541" s="297"/>
      <c r="AH541" s="298"/>
      <c r="AI541" s="298"/>
      <c r="AJ541" s="298"/>
      <c r="AK541" s="298"/>
      <c r="AL541" s="297"/>
      <c r="AM541" s="298"/>
      <c r="AN541" s="298"/>
      <c r="AO541" s="134"/>
      <c r="AP541" s="71">
        <v>6278680</v>
      </c>
      <c r="AQ541" s="178">
        <v>5848757</v>
      </c>
      <c r="AR541" s="134">
        <v>6030402</v>
      </c>
      <c r="AS541" s="134">
        <v>6417032</v>
      </c>
      <c r="AT541" s="71">
        <v>5789733</v>
      </c>
      <c r="AU541" s="71">
        <v>5781310</v>
      </c>
      <c r="AV541" s="71">
        <v>5316098</v>
      </c>
      <c r="AW541" s="178">
        <v>4205973</v>
      </c>
      <c r="AX541" s="306">
        <v>4963785</v>
      </c>
      <c r="AY541" s="306">
        <v>3381738</v>
      </c>
      <c r="AZ541" s="177">
        <v>3630975</v>
      </c>
    </row>
    <row r="542" spans="1:61">
      <c r="B542" s="61"/>
      <c r="C542" s="79"/>
      <c r="D542" s="79" t="s">
        <v>291</v>
      </c>
      <c r="E542" s="85"/>
      <c r="F542" s="85"/>
      <c r="G542" s="85"/>
      <c r="H542" s="85"/>
      <c r="I542" s="85"/>
      <c r="V542" s="248"/>
      <c r="W542" s="248"/>
      <c r="X542" s="298"/>
      <c r="Y542" s="298"/>
      <c r="Z542" s="298"/>
      <c r="AA542" s="298"/>
      <c r="AB542" s="298"/>
      <c r="AC542" s="298"/>
      <c r="AD542" s="298"/>
      <c r="AE542" s="298"/>
      <c r="AF542" s="298"/>
      <c r="AG542" s="297"/>
      <c r="AH542" s="298"/>
      <c r="AI542" s="298"/>
      <c r="AJ542" s="298"/>
      <c r="AK542" s="298"/>
      <c r="AL542" s="297"/>
      <c r="AM542" s="298"/>
      <c r="AN542" s="298"/>
      <c r="AO542" s="134"/>
      <c r="AP542" s="71">
        <v>0</v>
      </c>
      <c r="AQ542" s="71">
        <v>0</v>
      </c>
      <c r="AR542" s="134">
        <v>0</v>
      </c>
      <c r="AS542" s="134">
        <v>0</v>
      </c>
      <c r="AT542" s="71">
        <v>0</v>
      </c>
      <c r="AU542" s="71">
        <v>0</v>
      </c>
      <c r="AV542" s="71">
        <v>0</v>
      </c>
      <c r="AW542" s="178">
        <v>0</v>
      </c>
      <c r="AX542" s="306">
        <v>0</v>
      </c>
      <c r="AY542" s="306">
        <v>0</v>
      </c>
      <c r="AZ542" s="177">
        <v>0</v>
      </c>
    </row>
    <row r="543" spans="1:61">
      <c r="B543" s="61"/>
      <c r="C543" s="79"/>
      <c r="D543" s="79" t="s">
        <v>292</v>
      </c>
      <c r="E543" s="85"/>
      <c r="F543" s="85"/>
      <c r="G543" s="85"/>
      <c r="H543" s="85"/>
      <c r="I543" s="85"/>
      <c r="V543" s="248"/>
      <c r="W543" s="248"/>
      <c r="X543" s="298"/>
      <c r="Y543" s="298"/>
      <c r="Z543" s="298"/>
      <c r="AA543" s="298"/>
      <c r="AB543" s="298"/>
      <c r="AC543" s="298"/>
      <c r="AD543" s="298"/>
      <c r="AE543" s="298"/>
      <c r="AF543" s="298"/>
      <c r="AG543" s="297"/>
      <c r="AH543" s="298"/>
      <c r="AI543" s="298"/>
      <c r="AJ543" s="298"/>
      <c r="AK543" s="298"/>
      <c r="AL543" s="297"/>
      <c r="AM543" s="298"/>
      <c r="AN543" s="298"/>
      <c r="AO543" s="134"/>
      <c r="AP543" s="71">
        <v>434527</v>
      </c>
      <c r="AQ543" s="71">
        <v>371848</v>
      </c>
      <c r="AR543" s="134">
        <v>319376</v>
      </c>
      <c r="AS543" s="134">
        <v>245231</v>
      </c>
      <c r="AT543" s="71">
        <v>1711419</v>
      </c>
      <c r="AU543" s="71">
        <v>1422610</v>
      </c>
      <c r="AV543" s="71">
        <v>2136514</v>
      </c>
      <c r="AW543" s="178">
        <v>1336211</v>
      </c>
      <c r="AX543" s="306">
        <v>2287295</v>
      </c>
      <c r="AY543" s="306">
        <v>2369374</v>
      </c>
      <c r="AZ543" s="177">
        <v>1776041</v>
      </c>
    </row>
    <row r="544" spans="1:61" ht="14.25" thickBot="1">
      <c r="A544" s="34"/>
      <c r="B544" s="56"/>
      <c r="C544" s="56"/>
      <c r="D544" s="56" t="s">
        <v>293</v>
      </c>
      <c r="E544" s="105"/>
      <c r="F544" s="105"/>
      <c r="G544" s="105"/>
      <c r="H544" s="105"/>
      <c r="I544" s="10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19"/>
      <c r="W544" s="319"/>
      <c r="X544" s="320"/>
      <c r="Y544" s="320"/>
      <c r="Z544" s="320"/>
      <c r="AA544" s="320"/>
      <c r="AB544" s="320"/>
      <c r="AC544" s="320"/>
      <c r="AD544" s="320"/>
      <c r="AE544" s="320"/>
      <c r="AF544" s="320"/>
      <c r="AG544" s="321"/>
      <c r="AH544" s="320"/>
      <c r="AI544" s="320"/>
      <c r="AJ544" s="320"/>
      <c r="AK544" s="320"/>
      <c r="AL544" s="321"/>
      <c r="AM544" s="320"/>
      <c r="AN544" s="320"/>
      <c r="AO544" s="149"/>
      <c r="AP544" s="187">
        <v>0</v>
      </c>
      <c r="AQ544" s="187">
        <v>0</v>
      </c>
      <c r="AR544" s="149">
        <v>0</v>
      </c>
      <c r="AS544" s="149">
        <v>0</v>
      </c>
      <c r="AT544" s="187">
        <v>0</v>
      </c>
      <c r="AU544" s="187">
        <v>0</v>
      </c>
      <c r="AV544" s="187">
        <v>0</v>
      </c>
      <c r="AW544" s="34">
        <v>0</v>
      </c>
      <c r="AX544" s="56">
        <v>0</v>
      </c>
      <c r="AY544" s="56">
        <v>0</v>
      </c>
      <c r="AZ544" s="56">
        <v>0</v>
      </c>
      <c r="BA544" s="105"/>
      <c r="BB544" s="105"/>
      <c r="BC544" s="105"/>
      <c r="BD544" s="105"/>
      <c r="BE544" s="105"/>
      <c r="BF544" s="34"/>
      <c r="BG544" s="34"/>
      <c r="BH544" s="34"/>
      <c r="BI544" s="34"/>
    </row>
    <row r="545" spans="1:55">
      <c r="A545" s="23" t="s">
        <v>333</v>
      </c>
      <c r="B545" s="21"/>
      <c r="X545" s="133"/>
      <c r="Y545" s="133"/>
      <c r="Z545" s="133"/>
      <c r="AA545" s="133"/>
      <c r="AB545" s="133"/>
      <c r="AC545" s="133"/>
      <c r="AD545" s="133"/>
      <c r="AE545" s="133"/>
      <c r="AF545" s="133"/>
      <c r="AH545" s="133"/>
      <c r="AI545" s="133"/>
      <c r="AJ545" s="133"/>
      <c r="AK545" s="133"/>
      <c r="AM545" s="133"/>
      <c r="AN545" s="133"/>
      <c r="AO545" s="133"/>
      <c r="AP545" s="133"/>
      <c r="AR545" s="133"/>
      <c r="AS545" s="133"/>
      <c r="AX545" s="133"/>
      <c r="AY545" s="133"/>
      <c r="BB545" s="21">
        <v>10325805</v>
      </c>
      <c r="BC545" s="21" t="s">
        <v>767</v>
      </c>
    </row>
    <row r="546" spans="1:55">
      <c r="B546" s="67" t="s">
        <v>240</v>
      </c>
      <c r="C546" s="7" t="s">
        <v>320</v>
      </c>
      <c r="D546" s="106"/>
      <c r="E546" s="106"/>
      <c r="F546" s="106"/>
      <c r="G546" s="106"/>
      <c r="H546" s="106"/>
      <c r="I546" s="10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322"/>
      <c r="W546" s="322"/>
      <c r="X546" s="323"/>
      <c r="Y546" s="323"/>
      <c r="Z546" s="323"/>
      <c r="AA546" s="323"/>
      <c r="AB546" s="323"/>
      <c r="AC546" s="132">
        <v>3548005.7</v>
      </c>
      <c r="AD546" s="132">
        <v>3618634</v>
      </c>
      <c r="AE546" s="132">
        <v>3773207.64</v>
      </c>
      <c r="AF546" s="132">
        <v>3952709.8</v>
      </c>
      <c r="AG546" s="82">
        <v>4229060</v>
      </c>
      <c r="AH546" s="132">
        <v>4614150</v>
      </c>
      <c r="AI546" s="132">
        <v>4865669.49</v>
      </c>
      <c r="AJ546" s="132">
        <v>5062562</v>
      </c>
      <c r="AK546" s="132">
        <v>5061339</v>
      </c>
      <c r="AL546" s="132">
        <v>5314257</v>
      </c>
      <c r="AM546" s="132">
        <v>5704175</v>
      </c>
      <c r="AN546" s="132">
        <v>5801107</v>
      </c>
      <c r="AO546" s="132">
        <v>6236382</v>
      </c>
      <c r="AP546" s="132">
        <v>6261946</v>
      </c>
      <c r="AQ546" s="82">
        <v>6911362.6789999995</v>
      </c>
      <c r="AR546" s="82">
        <v>7147228</v>
      </c>
      <c r="AS546" s="82">
        <v>7812580</v>
      </c>
      <c r="AT546" s="82">
        <v>8269836</v>
      </c>
      <c r="AU546" s="82">
        <v>8990766</v>
      </c>
      <c r="AV546" s="82">
        <v>8768142</v>
      </c>
      <c r="AW546" s="82">
        <v>8596365</v>
      </c>
      <c r="AX546" s="82">
        <v>8844790</v>
      </c>
      <c r="AY546" s="82">
        <v>9302362.6999999993</v>
      </c>
      <c r="AZ546" s="82">
        <v>9853903</v>
      </c>
      <c r="BA546" s="376">
        <v>10085551</v>
      </c>
      <c r="BB546" s="353">
        <v>10522270</v>
      </c>
      <c r="BC546" s="243">
        <v>12452411</v>
      </c>
    </row>
    <row r="547" spans="1:55">
      <c r="B547" s="28"/>
      <c r="C547" s="109" t="s">
        <v>334</v>
      </c>
      <c r="D547" s="110"/>
      <c r="E547" s="110"/>
      <c r="F547" s="110"/>
      <c r="G547" s="110"/>
      <c r="H547" s="110"/>
      <c r="I547" s="1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324"/>
      <c r="W547" s="324"/>
      <c r="X547" s="218"/>
      <c r="Y547" s="218"/>
      <c r="Z547" s="218"/>
      <c r="AA547" s="218"/>
      <c r="AB547" s="218"/>
      <c r="AC547" s="134">
        <v>1182000</v>
      </c>
      <c r="AD547" s="134">
        <v>1216036</v>
      </c>
      <c r="AE547" s="134">
        <v>1301048</v>
      </c>
      <c r="AF547" s="134">
        <v>1409537.7</v>
      </c>
      <c r="AG547" s="71">
        <v>1446196</v>
      </c>
      <c r="AH547" s="134">
        <v>1631153.5</v>
      </c>
      <c r="AI547" s="134">
        <v>1703642</v>
      </c>
      <c r="AJ547" s="134">
        <v>1795288</v>
      </c>
      <c r="AK547" s="134">
        <v>1854701</v>
      </c>
      <c r="AL547" s="134">
        <v>1926483.5</v>
      </c>
      <c r="AM547" s="134">
        <v>1952046</v>
      </c>
      <c r="AN547" s="134">
        <v>2207378</v>
      </c>
      <c r="AO547" s="134">
        <v>2273456</v>
      </c>
      <c r="AP547" s="134">
        <v>2343227</v>
      </c>
      <c r="AQ547" s="71">
        <v>2382591</v>
      </c>
      <c r="AR547" s="71">
        <v>2588499</v>
      </c>
      <c r="AS547" s="71">
        <v>2636097</v>
      </c>
      <c r="AT547" s="71">
        <v>2913875</v>
      </c>
      <c r="AU547" s="71">
        <v>2936603</v>
      </c>
      <c r="AV547" s="71">
        <v>2118945</v>
      </c>
      <c r="AW547" s="71">
        <v>2095942</v>
      </c>
      <c r="AX547" s="71">
        <v>1999602</v>
      </c>
      <c r="AY547" s="71">
        <v>2035987</v>
      </c>
      <c r="AZ547" s="71">
        <v>2352773</v>
      </c>
      <c r="BA547" s="376">
        <v>2436760</v>
      </c>
      <c r="BB547" s="353">
        <v>2705395</v>
      </c>
      <c r="BC547" s="243">
        <v>2791799</v>
      </c>
    </row>
    <row r="548" spans="1:55">
      <c r="B548" s="28"/>
      <c r="C548" s="109" t="s">
        <v>335</v>
      </c>
      <c r="D548" s="110"/>
      <c r="E548" s="110"/>
      <c r="F548" s="110"/>
      <c r="G548" s="110"/>
      <c r="H548" s="110"/>
      <c r="I548" s="1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324"/>
      <c r="W548" s="324"/>
      <c r="X548" s="218"/>
      <c r="Y548" s="218"/>
      <c r="Z548" s="218"/>
      <c r="AA548" s="218"/>
      <c r="AB548" s="218"/>
      <c r="AC548" s="134">
        <v>1010965</v>
      </c>
      <c r="AD548" s="134">
        <v>1033848</v>
      </c>
      <c r="AE548" s="134">
        <v>1109171</v>
      </c>
      <c r="AF548" s="134">
        <v>1201124</v>
      </c>
      <c r="AG548" s="71">
        <v>1223433</v>
      </c>
      <c r="AH548" s="134">
        <v>1377057</v>
      </c>
      <c r="AI548" s="134">
        <v>1446565</v>
      </c>
      <c r="AJ548" s="134">
        <v>1538399.5</v>
      </c>
      <c r="AK548" s="134">
        <v>1585438</v>
      </c>
      <c r="AL548" s="134">
        <v>1643993</v>
      </c>
      <c r="AM548" s="134">
        <v>1668969</v>
      </c>
      <c r="AN548" s="134">
        <v>1891034</v>
      </c>
      <c r="AO548" s="134">
        <v>1952891</v>
      </c>
      <c r="AP548" s="134">
        <v>2018268</v>
      </c>
      <c r="AQ548" s="71">
        <v>2022029</v>
      </c>
      <c r="AR548" s="71">
        <v>2139835</v>
      </c>
      <c r="AS548" s="71">
        <v>2154442</v>
      </c>
      <c r="AT548" s="71">
        <v>2336231</v>
      </c>
      <c r="AU548" s="71">
        <v>2304189</v>
      </c>
      <c r="AV548" s="71">
        <v>1958566</v>
      </c>
      <c r="AW548" s="71">
        <v>1942770</v>
      </c>
      <c r="AX548" s="71">
        <v>1831923</v>
      </c>
      <c r="AY548" s="71">
        <v>1860419.97</v>
      </c>
      <c r="AZ548" s="71">
        <v>2159893</v>
      </c>
      <c r="BA548" s="382">
        <v>2254913</v>
      </c>
      <c r="BB548" s="375">
        <v>2513605</v>
      </c>
      <c r="BC548" s="243">
        <v>2659524</v>
      </c>
    </row>
    <row r="549" spans="1:55">
      <c r="B549" s="28"/>
      <c r="C549" s="109" t="s">
        <v>336</v>
      </c>
      <c r="D549" s="110"/>
      <c r="E549" s="110"/>
      <c r="F549" s="110"/>
      <c r="G549" s="110"/>
      <c r="H549" s="110"/>
      <c r="I549" s="1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324"/>
      <c r="W549" s="324"/>
      <c r="X549" s="218"/>
      <c r="Y549" s="218"/>
      <c r="Z549" s="218"/>
      <c r="AA549" s="218"/>
      <c r="AB549" s="218"/>
      <c r="AC549" s="134">
        <f t="shared" ref="AC549:AI549" si="114">AC547-AC548</f>
        <v>171035</v>
      </c>
      <c r="AD549" s="134">
        <f t="shared" si="114"/>
        <v>182188</v>
      </c>
      <c r="AE549" s="134">
        <f t="shared" si="114"/>
        <v>191877</v>
      </c>
      <c r="AF549" s="134">
        <f t="shared" si="114"/>
        <v>208413.69999999995</v>
      </c>
      <c r="AG549" s="134">
        <f t="shared" si="114"/>
        <v>222763</v>
      </c>
      <c r="AH549" s="134">
        <f t="shared" si="114"/>
        <v>254096.5</v>
      </c>
      <c r="AI549" s="134">
        <f t="shared" si="114"/>
        <v>257077</v>
      </c>
      <c r="AJ549" s="134">
        <v>256949</v>
      </c>
      <c r="AK549" s="134">
        <v>269263</v>
      </c>
      <c r="AL549" s="134">
        <v>282490</v>
      </c>
      <c r="AM549" s="134">
        <v>283077</v>
      </c>
      <c r="AN549" s="134">
        <v>316343</v>
      </c>
      <c r="AO549" s="134">
        <v>320565</v>
      </c>
      <c r="AP549" s="134">
        <v>324959</v>
      </c>
      <c r="AQ549" s="71">
        <v>360562</v>
      </c>
      <c r="AR549" s="71">
        <v>448665</v>
      </c>
      <c r="AS549" s="71">
        <v>481655</v>
      </c>
      <c r="AT549" s="71">
        <v>577644</v>
      </c>
      <c r="AU549" s="71">
        <v>632415</v>
      </c>
      <c r="AV549" s="71">
        <v>160379</v>
      </c>
      <c r="AW549" s="71">
        <v>153171</v>
      </c>
      <c r="AX549" s="71">
        <v>167680</v>
      </c>
      <c r="AY549" s="71">
        <v>175567</v>
      </c>
      <c r="AZ549" s="71">
        <v>192880.4</v>
      </c>
      <c r="BA549" s="382">
        <v>181848</v>
      </c>
      <c r="BB549" s="375">
        <v>191790</v>
      </c>
      <c r="BC549" s="243">
        <v>132275</v>
      </c>
    </row>
    <row r="550" spans="1:55">
      <c r="B550" s="28"/>
      <c r="C550" s="109" t="s">
        <v>524</v>
      </c>
      <c r="D550" s="110"/>
      <c r="E550" s="110"/>
      <c r="F550" s="110"/>
      <c r="G550" s="110"/>
      <c r="H550" s="110"/>
      <c r="I550" s="1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324"/>
      <c r="W550" s="324"/>
      <c r="X550" s="218"/>
      <c r="Y550" s="218"/>
      <c r="Z550" s="218"/>
      <c r="AA550" s="218"/>
      <c r="AB550" s="218"/>
      <c r="AC550" s="134">
        <v>0.3</v>
      </c>
      <c r="AD550" s="134">
        <v>1</v>
      </c>
      <c r="AE550" s="134">
        <v>0.5</v>
      </c>
      <c r="AF550" s="134">
        <v>1.3</v>
      </c>
      <c r="AG550" s="71">
        <v>0.7</v>
      </c>
      <c r="AH550" s="134">
        <v>0.1</v>
      </c>
      <c r="AI550" s="134">
        <v>0.3</v>
      </c>
      <c r="AJ550" s="134">
        <v>2.2000000000000002</v>
      </c>
      <c r="AK550" s="134">
        <v>1</v>
      </c>
      <c r="AL550" s="134">
        <v>2.4</v>
      </c>
      <c r="AM550" s="134">
        <v>6.4</v>
      </c>
      <c r="AN550" s="134">
        <v>12.8</v>
      </c>
      <c r="AO550" s="134">
        <v>6.8</v>
      </c>
      <c r="AP550" s="134">
        <v>5.6</v>
      </c>
      <c r="AQ550" s="71">
        <v>9</v>
      </c>
      <c r="AR550" s="71">
        <v>30</v>
      </c>
      <c r="AS550" s="71">
        <v>12</v>
      </c>
      <c r="AT550" s="71">
        <v>13</v>
      </c>
      <c r="AU550" s="71">
        <v>13</v>
      </c>
      <c r="AV550" s="71">
        <v>8.6</v>
      </c>
      <c r="AW550" s="71">
        <v>6</v>
      </c>
      <c r="AX550" s="71">
        <v>3</v>
      </c>
      <c r="AY550" s="71">
        <v>7.4</v>
      </c>
      <c r="AZ550" s="71">
        <v>23</v>
      </c>
      <c r="BA550" s="376">
        <v>1</v>
      </c>
      <c r="BB550" s="353">
        <v>1</v>
      </c>
      <c r="BC550" s="243">
        <v>1</v>
      </c>
    </row>
    <row r="551" spans="1:55">
      <c r="B551" s="28"/>
      <c r="C551" s="109" t="s">
        <v>72</v>
      </c>
      <c r="D551" s="110"/>
      <c r="E551" s="110"/>
      <c r="F551" s="110"/>
      <c r="G551" s="110"/>
      <c r="H551" s="110"/>
      <c r="I551" s="1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324"/>
      <c r="W551" s="324"/>
      <c r="X551" s="218"/>
      <c r="Y551" s="218"/>
      <c r="Z551" s="218"/>
      <c r="AA551" s="218"/>
      <c r="AB551" s="218"/>
      <c r="AC551" s="134">
        <v>1060844</v>
      </c>
      <c r="AD551" s="134">
        <v>1076942</v>
      </c>
      <c r="AE551" s="134">
        <v>1147609.5</v>
      </c>
      <c r="AF551" s="134">
        <v>1196405.5</v>
      </c>
      <c r="AG551" s="71">
        <v>1221492</v>
      </c>
      <c r="AH551" s="134">
        <v>1347750.5</v>
      </c>
      <c r="AI551" s="134">
        <v>1385468</v>
      </c>
      <c r="AJ551" s="134">
        <v>1426890</v>
      </c>
      <c r="AK551" s="134">
        <v>1392047</v>
      </c>
      <c r="AL551" s="134">
        <v>1460829.5</v>
      </c>
      <c r="AM551" s="134">
        <v>1648416</v>
      </c>
      <c r="AN551" s="134">
        <v>1663572</v>
      </c>
      <c r="AO551" s="134">
        <v>1815782</v>
      </c>
      <c r="AP551" s="134">
        <v>1879522</v>
      </c>
      <c r="AQ551" s="71">
        <v>2034966</v>
      </c>
      <c r="AR551" s="71">
        <v>2007004</v>
      </c>
      <c r="AS551" s="71">
        <v>1947138</v>
      </c>
      <c r="AT551" s="71">
        <v>1837627</v>
      </c>
      <c r="AU551" s="71">
        <v>1801930</v>
      </c>
      <c r="AV551" s="71">
        <v>1677508</v>
      </c>
      <c r="AW551" s="71">
        <v>1621276</v>
      </c>
      <c r="AX551" s="71">
        <v>1979097</v>
      </c>
      <c r="AY551" s="71">
        <v>2111771.8229999999</v>
      </c>
      <c r="AZ551" s="71">
        <v>1987182</v>
      </c>
      <c r="BA551" s="376">
        <v>2029113</v>
      </c>
      <c r="BB551" s="353">
        <v>1997806</v>
      </c>
      <c r="BC551" s="243">
        <v>2117875</v>
      </c>
    </row>
    <row r="552" spans="1:55">
      <c r="B552" s="58"/>
      <c r="C552" s="109" t="s">
        <v>606</v>
      </c>
      <c r="D552" s="110"/>
      <c r="E552" s="110"/>
      <c r="F552" s="110"/>
      <c r="G552" s="110"/>
      <c r="H552" s="110"/>
      <c r="I552" s="110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325"/>
      <c r="W552" s="325"/>
      <c r="X552" s="326"/>
      <c r="Y552" s="326"/>
      <c r="Z552" s="326"/>
      <c r="AA552" s="326"/>
      <c r="AB552" s="326"/>
      <c r="AC552" s="134">
        <v>524303</v>
      </c>
      <c r="AD552" s="134">
        <v>518177</v>
      </c>
      <c r="AE552" s="134">
        <v>551614</v>
      </c>
      <c r="AF552" s="134">
        <v>593830</v>
      </c>
      <c r="AG552" s="71">
        <v>668178</v>
      </c>
      <c r="AH552" s="134">
        <v>724999</v>
      </c>
      <c r="AI552" s="134">
        <v>803462</v>
      </c>
      <c r="AJ552" s="134">
        <v>718352</v>
      </c>
      <c r="AK552" s="134">
        <v>720775</v>
      </c>
      <c r="AL552" s="134">
        <v>860749</v>
      </c>
      <c r="AM552" s="145">
        <v>888046</v>
      </c>
      <c r="AN552" s="134">
        <v>818141</v>
      </c>
      <c r="AO552" s="134">
        <v>991632</v>
      </c>
      <c r="AP552" s="134">
        <v>765148</v>
      </c>
      <c r="AQ552" s="71">
        <v>1102002</v>
      </c>
      <c r="AR552" s="71">
        <v>1305389</v>
      </c>
      <c r="AS552" s="71">
        <v>1415817</v>
      </c>
      <c r="AT552" s="71">
        <v>1433280</v>
      </c>
      <c r="AU552" s="71">
        <v>1716295</v>
      </c>
      <c r="AV552" s="71">
        <v>597853</v>
      </c>
      <c r="AW552" s="71">
        <v>430635</v>
      </c>
      <c r="AX552" s="71">
        <v>415104</v>
      </c>
      <c r="AY552" s="71">
        <v>511231</v>
      </c>
      <c r="AZ552" s="71">
        <v>558708</v>
      </c>
      <c r="BA552" s="376">
        <v>547260</v>
      </c>
      <c r="BB552" s="353">
        <v>555911</v>
      </c>
      <c r="BC552" s="243">
        <v>401711</v>
      </c>
    </row>
    <row r="553" spans="1:55">
      <c r="B553" s="58"/>
      <c r="C553" s="109" t="s">
        <v>337</v>
      </c>
      <c r="D553" s="110"/>
      <c r="E553" s="110"/>
      <c r="F553" s="110"/>
      <c r="G553" s="110"/>
      <c r="H553" s="110"/>
      <c r="I553" s="110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325"/>
      <c r="W553" s="325"/>
      <c r="X553" s="326"/>
      <c r="Y553" s="326"/>
      <c r="Z553" s="326"/>
      <c r="AA553" s="326"/>
      <c r="AB553" s="326"/>
      <c r="AC553" s="137"/>
      <c r="AD553" s="137"/>
      <c r="AE553" s="137"/>
      <c r="AF553" s="137"/>
      <c r="AG553" s="72"/>
      <c r="AH553" s="137"/>
      <c r="AI553" s="137"/>
      <c r="AJ553" s="137"/>
      <c r="AK553" s="137"/>
      <c r="AL553" s="137"/>
      <c r="AM553" s="141"/>
      <c r="AN553" s="137"/>
      <c r="AO553" s="137"/>
      <c r="AP553" s="137"/>
      <c r="AQ553" s="72"/>
      <c r="AR553" s="179"/>
      <c r="AS553" s="305"/>
      <c r="AT553" s="216"/>
      <c r="AU553" s="216"/>
      <c r="AV553" s="71">
        <v>1932865</v>
      </c>
      <c r="AW553" s="71">
        <v>2093160</v>
      </c>
      <c r="AX553" s="71">
        <v>1462515</v>
      </c>
      <c r="AY553" s="71">
        <v>1579939</v>
      </c>
      <c r="AZ553" s="71">
        <v>1897930</v>
      </c>
      <c r="BA553" s="376">
        <v>2095299</v>
      </c>
      <c r="BB553" s="353">
        <v>2136545</v>
      </c>
      <c r="BC553" s="243">
        <v>2203849</v>
      </c>
    </row>
    <row r="554" spans="1:55">
      <c r="B554" s="58"/>
      <c r="C554" s="109" t="s">
        <v>200</v>
      </c>
      <c r="D554" s="110"/>
      <c r="E554" s="110"/>
      <c r="F554" s="110"/>
      <c r="G554" s="110"/>
      <c r="H554" s="110"/>
      <c r="I554" s="110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325"/>
      <c r="W554" s="325"/>
      <c r="X554" s="326"/>
      <c r="Y554" s="326"/>
      <c r="Z554" s="326"/>
      <c r="AA554" s="326"/>
      <c r="AB554" s="326"/>
      <c r="AC554" s="134">
        <v>125679</v>
      </c>
      <c r="AD554" s="134">
        <v>135418</v>
      </c>
      <c r="AE554" s="134">
        <v>108535</v>
      </c>
      <c r="AF554" s="134">
        <v>138521</v>
      </c>
      <c r="AG554" s="71">
        <v>114734.499</v>
      </c>
      <c r="AH554" s="134">
        <v>168818</v>
      </c>
      <c r="AI554" s="134">
        <v>165517</v>
      </c>
      <c r="AJ554" s="134">
        <v>182100</v>
      </c>
      <c r="AK554" s="134">
        <v>143809</v>
      </c>
      <c r="AL554" s="134">
        <v>109197.7</v>
      </c>
      <c r="AM554" s="145">
        <v>125124</v>
      </c>
      <c r="AN554" s="134">
        <v>124295</v>
      </c>
      <c r="AO554" s="134">
        <v>114989</v>
      </c>
      <c r="AP554" s="134">
        <v>119876</v>
      </c>
      <c r="AQ554" s="71">
        <v>154233</v>
      </c>
      <c r="AR554" s="71">
        <v>150493</v>
      </c>
      <c r="AS554" s="71">
        <v>440485</v>
      </c>
      <c r="AT554" s="71">
        <v>613854</v>
      </c>
      <c r="AU554" s="71">
        <v>584380</v>
      </c>
      <c r="AV554" s="71">
        <v>597140</v>
      </c>
      <c r="AW554" s="71">
        <v>487208</v>
      </c>
      <c r="AX554" s="71">
        <v>432216</v>
      </c>
      <c r="AY554" s="71">
        <v>489058</v>
      </c>
      <c r="AZ554" s="71">
        <v>62830</v>
      </c>
      <c r="BA554" s="376">
        <v>575975</v>
      </c>
      <c r="BB554" s="353">
        <v>684444</v>
      </c>
      <c r="BC554" s="243">
        <v>803849</v>
      </c>
    </row>
    <row r="555" spans="1:55">
      <c r="B555" s="58"/>
      <c r="C555" s="109" t="s">
        <v>338</v>
      </c>
      <c r="D555" s="110"/>
      <c r="E555" s="110"/>
      <c r="F555" s="110"/>
      <c r="G555" s="110"/>
      <c r="H555" s="110"/>
      <c r="I555" s="110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325"/>
      <c r="W555" s="325"/>
      <c r="X555" s="326"/>
      <c r="Y555" s="326"/>
      <c r="Z555" s="326"/>
      <c r="AA555" s="326"/>
      <c r="AB555" s="218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4">
        <v>11536</v>
      </c>
      <c r="AO555" s="134">
        <v>14824</v>
      </c>
      <c r="AP555" s="137"/>
      <c r="AQ555" s="72"/>
      <c r="AR555" s="72"/>
      <c r="AS555" s="216"/>
      <c r="AT555" s="218"/>
      <c r="AU555" s="216"/>
      <c r="AV555" s="216"/>
      <c r="AW555" s="216"/>
      <c r="AX555" s="216"/>
      <c r="AY555" s="216"/>
      <c r="AZ555" s="216"/>
      <c r="BA555" s="378"/>
      <c r="BB555" s="355"/>
      <c r="BC555" s="355"/>
    </row>
    <row r="556" spans="1:55">
      <c r="B556" s="58"/>
      <c r="C556" s="109" t="s">
        <v>339</v>
      </c>
      <c r="D556" s="110"/>
      <c r="E556" s="110"/>
      <c r="F556" s="110"/>
      <c r="G556" s="110"/>
      <c r="H556" s="110"/>
      <c r="I556" s="110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325"/>
      <c r="W556" s="325"/>
      <c r="X556" s="326"/>
      <c r="Y556" s="326"/>
      <c r="Z556" s="326"/>
      <c r="AA556" s="326"/>
      <c r="AB556" s="326"/>
      <c r="AC556" s="134">
        <v>27601</v>
      </c>
      <c r="AD556" s="134">
        <v>25287</v>
      </c>
      <c r="AE556" s="134">
        <v>25681.5</v>
      </c>
      <c r="AF556" s="134">
        <v>38638</v>
      </c>
      <c r="AG556" s="71">
        <v>44377.55</v>
      </c>
      <c r="AH556" s="134">
        <v>44426</v>
      </c>
      <c r="AI556" s="134">
        <v>63101</v>
      </c>
      <c r="AJ556" s="134">
        <v>68983.7</v>
      </c>
      <c r="AK556" s="134">
        <v>65937</v>
      </c>
      <c r="AL556" s="134">
        <v>60491.66</v>
      </c>
      <c r="AM556" s="145">
        <v>72248</v>
      </c>
      <c r="AN556" s="134">
        <v>67053</v>
      </c>
      <c r="AO556" s="134">
        <v>83509.7</v>
      </c>
      <c r="AP556" s="134">
        <v>69700</v>
      </c>
      <c r="AQ556" s="71">
        <v>128875</v>
      </c>
      <c r="AR556" s="71">
        <v>107210</v>
      </c>
      <c r="AS556" s="71">
        <v>129672</v>
      </c>
      <c r="AT556" s="71">
        <v>427779.59</v>
      </c>
      <c r="AU556" s="71">
        <v>750460</v>
      </c>
      <c r="AV556" s="71">
        <v>1004628</v>
      </c>
      <c r="AW556" s="71">
        <v>806046</v>
      </c>
      <c r="AX556" s="71">
        <v>745699</v>
      </c>
      <c r="AY556" s="71">
        <v>1006808.78</v>
      </c>
      <c r="AZ556" s="71">
        <v>1047244</v>
      </c>
      <c r="BA556" s="376">
        <v>1006804</v>
      </c>
      <c r="BB556" s="353">
        <v>1065875</v>
      </c>
      <c r="BC556" s="243">
        <v>2620089</v>
      </c>
    </row>
    <row r="557" spans="1:55">
      <c r="B557" s="58"/>
      <c r="C557" s="109" t="s">
        <v>74</v>
      </c>
      <c r="D557" s="110"/>
      <c r="E557" s="110"/>
      <c r="F557" s="110"/>
      <c r="G557" s="110"/>
      <c r="H557" s="110"/>
      <c r="I557" s="110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325"/>
      <c r="W557" s="325"/>
      <c r="X557" s="326"/>
      <c r="Y557" s="326"/>
      <c r="Z557" s="326"/>
      <c r="AA557" s="326"/>
      <c r="AB557" s="326"/>
      <c r="AC557" s="134">
        <v>2693</v>
      </c>
      <c r="AD557" s="134">
        <v>2999</v>
      </c>
      <c r="AE557" s="134">
        <v>2546</v>
      </c>
      <c r="AF557" s="134">
        <v>4585</v>
      </c>
      <c r="AG557" s="71">
        <v>3058.78</v>
      </c>
      <c r="AH557" s="134">
        <v>2481</v>
      </c>
      <c r="AI557" s="134">
        <v>42</v>
      </c>
      <c r="AJ557" s="134">
        <v>25</v>
      </c>
      <c r="AK557" s="134">
        <v>12.8</v>
      </c>
      <c r="AL557" s="134">
        <v>7.68</v>
      </c>
      <c r="AM557" s="145">
        <v>18</v>
      </c>
      <c r="AN557" s="134">
        <v>3</v>
      </c>
      <c r="AO557" s="134">
        <v>10</v>
      </c>
      <c r="AP557" s="134">
        <v>18</v>
      </c>
      <c r="AQ557" s="71">
        <v>1.5</v>
      </c>
      <c r="AR557" s="71">
        <v>0</v>
      </c>
      <c r="AS557" s="71">
        <v>0</v>
      </c>
      <c r="AT557" s="71">
        <v>0</v>
      </c>
      <c r="AU557" s="71">
        <v>0.06</v>
      </c>
      <c r="AV557" s="71">
        <v>296</v>
      </c>
      <c r="AW557" s="71">
        <v>364</v>
      </c>
      <c r="AX557" s="71">
        <v>220</v>
      </c>
      <c r="AY557" s="71">
        <v>24.8</v>
      </c>
      <c r="AZ557" s="71">
        <v>5.0999999999999997E-2</v>
      </c>
      <c r="BA557" s="376">
        <v>0</v>
      </c>
      <c r="BB557" s="353">
        <v>1</v>
      </c>
      <c r="BC557" s="243">
        <v>1</v>
      </c>
    </row>
    <row r="558" spans="1:55">
      <c r="B558" s="28"/>
      <c r="C558" s="109" t="s">
        <v>76</v>
      </c>
      <c r="D558" s="110"/>
      <c r="E558" s="110"/>
      <c r="F558" s="110"/>
      <c r="G558" s="110"/>
      <c r="H558" s="110"/>
      <c r="I558" s="1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324"/>
      <c r="W558" s="324"/>
      <c r="X558" s="218"/>
      <c r="Y558" s="218"/>
      <c r="Z558" s="218"/>
      <c r="AA558" s="218"/>
      <c r="AB558" s="218"/>
      <c r="AC558" s="134">
        <v>485539</v>
      </c>
      <c r="AD558" s="134">
        <v>488089</v>
      </c>
      <c r="AE558" s="134">
        <v>488196.8</v>
      </c>
      <c r="AF558" s="134">
        <v>494883.6</v>
      </c>
      <c r="AG558" s="71">
        <v>695115</v>
      </c>
      <c r="AH558" s="134">
        <v>650573.56000000006</v>
      </c>
      <c r="AI558" s="134">
        <v>716171.9</v>
      </c>
      <c r="AJ558" s="134">
        <v>848048.8</v>
      </c>
      <c r="AK558" s="134">
        <v>813999.9</v>
      </c>
      <c r="AL558" s="134">
        <v>764000</v>
      </c>
      <c r="AM558" s="134">
        <v>986670</v>
      </c>
      <c r="AN558" s="134">
        <v>854413</v>
      </c>
      <c r="AO558" s="134">
        <v>868186</v>
      </c>
      <c r="AP558" s="134">
        <v>887956</v>
      </c>
      <c r="AQ558" s="71">
        <v>1082208</v>
      </c>
      <c r="AR558" s="71">
        <v>971447</v>
      </c>
      <c r="AS558" s="71">
        <v>1226175</v>
      </c>
      <c r="AT558" s="71">
        <v>999088</v>
      </c>
      <c r="AU558" s="71">
        <v>994714</v>
      </c>
      <c r="AV558" s="71">
        <v>738710.9</v>
      </c>
      <c r="AW558" s="71">
        <v>1107152</v>
      </c>
      <c r="AX558" s="71">
        <v>1567207</v>
      </c>
      <c r="AY558" s="71">
        <v>1346604</v>
      </c>
      <c r="AZ558" s="71">
        <v>1402267</v>
      </c>
      <c r="BA558" s="376">
        <v>1371134</v>
      </c>
      <c r="BB558" s="353">
        <v>1357477</v>
      </c>
      <c r="BC558" s="243">
        <v>1492881</v>
      </c>
    </row>
    <row r="559" spans="1:55">
      <c r="B559" s="58"/>
      <c r="C559" s="109" t="s">
        <v>79</v>
      </c>
      <c r="D559" s="110"/>
      <c r="E559" s="110"/>
      <c r="F559" s="110"/>
      <c r="G559" s="110"/>
      <c r="H559" s="110"/>
      <c r="I559" s="110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325"/>
      <c r="W559" s="325"/>
      <c r="X559" s="326"/>
      <c r="Y559" s="326"/>
      <c r="Z559" s="326"/>
      <c r="AA559" s="326"/>
      <c r="AB559" s="326"/>
      <c r="AC559" s="134">
        <v>134803</v>
      </c>
      <c r="AD559" s="134">
        <v>150724</v>
      </c>
      <c r="AE559" s="134">
        <v>140487</v>
      </c>
      <c r="AF559" s="134">
        <v>66533.7</v>
      </c>
      <c r="AG559" s="71">
        <v>31072</v>
      </c>
      <c r="AH559" s="134">
        <v>41426</v>
      </c>
      <c r="AI559" s="134">
        <v>13994.8</v>
      </c>
      <c r="AJ559" s="134">
        <v>15158.788</v>
      </c>
      <c r="AK559" s="134">
        <v>0</v>
      </c>
      <c r="AL559" s="134">
        <v>128576.6</v>
      </c>
      <c r="AM559" s="145">
        <v>0</v>
      </c>
      <c r="AN559" s="134">
        <v>50699</v>
      </c>
      <c r="AO559" s="134">
        <v>69570</v>
      </c>
      <c r="AP559" s="134">
        <v>188749</v>
      </c>
      <c r="AQ559" s="71">
        <v>0</v>
      </c>
      <c r="AR559" s="71">
        <v>10883</v>
      </c>
      <c r="AS559" s="71">
        <v>8441</v>
      </c>
      <c r="AT559" s="71">
        <v>36582</v>
      </c>
      <c r="AU559" s="71">
        <v>192714</v>
      </c>
      <c r="AV559" s="71">
        <v>86712</v>
      </c>
      <c r="AW559" s="71">
        <v>140658</v>
      </c>
      <c r="AX559" s="71">
        <v>223914</v>
      </c>
      <c r="AY559" s="71">
        <v>7850</v>
      </c>
      <c r="AZ559" s="71">
        <v>0</v>
      </c>
      <c r="BA559" s="376">
        <v>0</v>
      </c>
      <c r="BB559" s="353">
        <v>1</v>
      </c>
      <c r="BC559" s="243">
        <v>1</v>
      </c>
    </row>
    <row r="560" spans="1:55">
      <c r="B560" s="58"/>
      <c r="C560" s="109" t="s">
        <v>340</v>
      </c>
      <c r="D560" s="110"/>
      <c r="E560" s="110"/>
      <c r="F560" s="110"/>
      <c r="G560" s="110"/>
      <c r="H560" s="110"/>
      <c r="I560" s="110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325"/>
      <c r="W560" s="325"/>
      <c r="X560" s="326"/>
      <c r="Y560" s="326"/>
      <c r="Z560" s="326"/>
      <c r="AA560" s="326"/>
      <c r="AB560" s="326"/>
      <c r="AC560" s="134">
        <v>4542</v>
      </c>
      <c r="AD560" s="134">
        <v>4961</v>
      </c>
      <c r="AE560" s="134">
        <v>7488.8</v>
      </c>
      <c r="AF560" s="134">
        <v>9773.9</v>
      </c>
      <c r="AG560" s="71">
        <v>4834.47</v>
      </c>
      <c r="AH560" s="134">
        <v>2521</v>
      </c>
      <c r="AI560" s="134">
        <v>14269.5</v>
      </c>
      <c r="AJ560" s="134">
        <v>7712.9669999999996</v>
      </c>
      <c r="AK560" s="134">
        <v>70056</v>
      </c>
      <c r="AL560" s="134">
        <v>3919</v>
      </c>
      <c r="AM560" s="145">
        <v>31599</v>
      </c>
      <c r="AN560" s="134">
        <v>4004</v>
      </c>
      <c r="AO560" s="134">
        <v>4415</v>
      </c>
      <c r="AP560" s="134">
        <v>7744</v>
      </c>
      <c r="AQ560" s="71">
        <v>26478</v>
      </c>
      <c r="AR560" s="71">
        <v>6273</v>
      </c>
      <c r="AS560" s="71">
        <v>8742</v>
      </c>
      <c r="AT560" s="71">
        <v>7738</v>
      </c>
      <c r="AU560" s="71">
        <v>14095</v>
      </c>
      <c r="AV560" s="71">
        <v>13475</v>
      </c>
      <c r="AW560" s="71">
        <v>37831</v>
      </c>
      <c r="AX560" s="71">
        <v>19214</v>
      </c>
      <c r="AY560" s="71">
        <v>19080</v>
      </c>
      <c r="AZ560" s="21">
        <v>21395</v>
      </c>
      <c r="BA560" s="376">
        <v>23189</v>
      </c>
      <c r="BB560" s="353">
        <v>18814</v>
      </c>
      <c r="BC560" s="243">
        <v>20478</v>
      </c>
    </row>
    <row r="561" spans="1:55">
      <c r="B561" s="58"/>
      <c r="C561" s="109" t="s">
        <v>82</v>
      </c>
      <c r="D561" s="110"/>
      <c r="E561" s="110"/>
      <c r="F561" s="110"/>
      <c r="G561" s="110"/>
      <c r="H561" s="110"/>
      <c r="I561" s="110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325"/>
      <c r="W561" s="325"/>
      <c r="X561" s="326"/>
      <c r="Y561" s="326"/>
      <c r="Z561" s="326"/>
      <c r="AA561" s="326"/>
      <c r="AB561" s="326"/>
      <c r="AC561" s="134">
        <v>0</v>
      </c>
      <c r="AD561" s="134">
        <v>0</v>
      </c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134">
        <v>0</v>
      </c>
      <c r="AO561" s="134">
        <v>0</v>
      </c>
      <c r="AP561" s="134"/>
      <c r="AQ561" s="71"/>
      <c r="AR561" s="71"/>
      <c r="AS561" s="71"/>
      <c r="AT561" s="71"/>
      <c r="AU561" s="71"/>
      <c r="AV561" s="71"/>
      <c r="AW561" s="71"/>
      <c r="AX561" s="71"/>
      <c r="AY561" s="71">
        <v>194000</v>
      </c>
      <c r="AZ561" s="21">
        <v>0</v>
      </c>
      <c r="BA561" s="377">
        <v>0</v>
      </c>
      <c r="BB561" s="354">
        <v>0</v>
      </c>
      <c r="BC561" s="243">
        <v>0</v>
      </c>
    </row>
    <row r="562" spans="1:55">
      <c r="B562" s="28"/>
      <c r="C562" s="109" t="s">
        <v>321</v>
      </c>
      <c r="D562" s="110"/>
      <c r="E562" s="110"/>
      <c r="F562" s="110"/>
      <c r="G562" s="110"/>
      <c r="H562" s="110"/>
      <c r="I562" s="1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324"/>
      <c r="W562" s="324"/>
      <c r="X562" s="218"/>
      <c r="Y562" s="218"/>
      <c r="Z562" s="218"/>
      <c r="AA562" s="218"/>
      <c r="AB562" s="218"/>
      <c r="AC562" s="134">
        <v>3397282</v>
      </c>
      <c r="AD562" s="134">
        <v>3478147</v>
      </c>
      <c r="AE562" s="134">
        <v>3706673.9</v>
      </c>
      <c r="AF562" s="134">
        <v>3921637.65</v>
      </c>
      <c r="AG562" s="71">
        <v>4187634</v>
      </c>
      <c r="AH562" s="134">
        <v>4600154.8899999997</v>
      </c>
      <c r="AI562" s="134">
        <v>4850510.7</v>
      </c>
      <c r="AJ562" s="134">
        <v>5133951</v>
      </c>
      <c r="AK562" s="134">
        <v>4932762.5</v>
      </c>
      <c r="AL562" s="134">
        <v>5346152</v>
      </c>
      <c r="AM562" s="134">
        <v>5653476</v>
      </c>
      <c r="AN562" s="134">
        <v>5731537</v>
      </c>
      <c r="AO562" s="134">
        <v>6047633</v>
      </c>
      <c r="AP562" s="134">
        <v>6316817</v>
      </c>
      <c r="AQ562" s="71">
        <v>6900480</v>
      </c>
      <c r="AR562" s="71">
        <v>7138786</v>
      </c>
      <c r="AS562" s="71">
        <v>7775998</v>
      </c>
      <c r="AT562" s="71">
        <v>8077122</v>
      </c>
      <c r="AU562" s="71">
        <v>8904064</v>
      </c>
      <c r="AV562" s="71">
        <v>8627484</v>
      </c>
      <c r="AW562" s="71">
        <v>8596365</v>
      </c>
      <c r="AX562" s="71">
        <v>8836940</v>
      </c>
      <c r="AY562" s="71">
        <v>9381170</v>
      </c>
      <c r="AZ562" s="71">
        <v>9875677</v>
      </c>
      <c r="BA562" s="376">
        <v>10217059</v>
      </c>
      <c r="BB562" s="357">
        <v>10522270</v>
      </c>
      <c r="BC562" s="243">
        <v>12452411</v>
      </c>
    </row>
    <row r="563" spans="1:55">
      <c r="B563" s="28"/>
      <c r="C563" s="109" t="s">
        <v>105</v>
      </c>
      <c r="D563" s="110"/>
      <c r="E563" s="110"/>
      <c r="F563" s="110"/>
      <c r="G563" s="110"/>
      <c r="H563" s="110"/>
      <c r="I563" s="1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324"/>
      <c r="W563" s="324"/>
      <c r="X563" s="218"/>
      <c r="Y563" s="218"/>
      <c r="Z563" s="218"/>
      <c r="AA563" s="218"/>
      <c r="AB563" s="218"/>
      <c r="AC563" s="134">
        <v>145335</v>
      </c>
      <c r="AD563" s="134">
        <v>150829</v>
      </c>
      <c r="AE563" s="134">
        <v>155846.5</v>
      </c>
      <c r="AF563" s="134">
        <v>164350</v>
      </c>
      <c r="AG563" s="71">
        <v>170383</v>
      </c>
      <c r="AH563" s="134">
        <v>176754</v>
      </c>
      <c r="AI563" s="134">
        <v>173798</v>
      </c>
      <c r="AJ563" s="134">
        <v>180039.88</v>
      </c>
      <c r="AK563" s="134">
        <v>169708</v>
      </c>
      <c r="AL563" s="134">
        <v>161414</v>
      </c>
      <c r="AM563" s="134">
        <v>171002</v>
      </c>
      <c r="AN563" s="134">
        <v>183507</v>
      </c>
      <c r="AO563" s="134">
        <v>167192</v>
      </c>
      <c r="AP563" s="134">
        <v>155971</v>
      </c>
      <c r="AQ563" s="71">
        <v>151416</v>
      </c>
      <c r="AR563" s="71">
        <v>141189</v>
      </c>
      <c r="AS563" s="71">
        <v>151887</v>
      </c>
      <c r="AT563" s="71">
        <v>148901.57999999999</v>
      </c>
      <c r="AU563" s="71">
        <v>172520</v>
      </c>
      <c r="AV563" s="71">
        <v>151558</v>
      </c>
      <c r="AW563" s="71">
        <v>157239</v>
      </c>
      <c r="AX563" s="71">
        <v>147545</v>
      </c>
      <c r="AY563" s="71">
        <v>165530</v>
      </c>
      <c r="AZ563" s="71">
        <v>152328</v>
      </c>
      <c r="BA563" s="379">
        <v>162950</v>
      </c>
      <c r="BB563" s="358">
        <v>165352</v>
      </c>
      <c r="BC563" s="243">
        <v>181129</v>
      </c>
    </row>
    <row r="564" spans="1:55">
      <c r="B564" s="28"/>
      <c r="C564" s="109" t="s">
        <v>322</v>
      </c>
      <c r="D564" s="110"/>
      <c r="E564" s="110"/>
      <c r="F564" s="110"/>
      <c r="G564" s="110"/>
      <c r="H564" s="110"/>
      <c r="I564" s="1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324"/>
      <c r="W564" s="324"/>
      <c r="X564" s="218"/>
      <c r="Y564" s="218"/>
      <c r="Z564" s="218"/>
      <c r="AA564" s="218"/>
      <c r="AB564" s="218"/>
      <c r="AC564" s="134">
        <v>2297229</v>
      </c>
      <c r="AD564" s="134">
        <v>2340075</v>
      </c>
      <c r="AE564" s="134">
        <v>2536011</v>
      </c>
      <c r="AF564" s="134">
        <v>2875381.8</v>
      </c>
      <c r="AG564" s="71">
        <v>2943534</v>
      </c>
      <c r="AH564" s="134">
        <v>3159151</v>
      </c>
      <c r="AI564" s="134">
        <v>3384839</v>
      </c>
      <c r="AJ564" s="134">
        <v>3515554</v>
      </c>
      <c r="AK564" s="134">
        <v>3298931.57</v>
      </c>
      <c r="AL564" s="134">
        <v>3474545.7</v>
      </c>
      <c r="AM564" s="134">
        <v>3557469</v>
      </c>
      <c r="AN564" s="134">
        <v>3548064</v>
      </c>
      <c r="AO564" s="134">
        <v>3729402</v>
      </c>
      <c r="AP564" s="134">
        <v>3419415</v>
      </c>
      <c r="AQ564" s="71">
        <v>4037459</v>
      </c>
      <c r="AR564" s="71">
        <v>4349055</v>
      </c>
      <c r="AS564" s="71">
        <v>4829989</v>
      </c>
      <c r="AT564" s="71">
        <v>5151040</v>
      </c>
      <c r="AU564" s="71">
        <v>5500118</v>
      </c>
      <c r="AV564" s="71">
        <v>5602734</v>
      </c>
      <c r="AW564" s="71">
        <v>5651302</v>
      </c>
      <c r="AX564" s="71">
        <v>5960559</v>
      </c>
      <c r="AY564" s="71">
        <v>6288978</v>
      </c>
      <c r="AZ564" s="71">
        <v>6415686</v>
      </c>
      <c r="BA564" s="379">
        <v>6587713</v>
      </c>
      <c r="BB564" s="358">
        <v>6901109</v>
      </c>
      <c r="BC564" s="243">
        <v>7170107</v>
      </c>
    </row>
    <row r="565" spans="1:55">
      <c r="B565" s="28"/>
      <c r="C565" s="109" t="s">
        <v>609</v>
      </c>
      <c r="D565" s="110"/>
      <c r="E565" s="110"/>
      <c r="F565" s="110"/>
      <c r="G565" s="110"/>
      <c r="H565" s="110"/>
      <c r="I565" s="1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324"/>
      <c r="W565" s="324"/>
      <c r="X565" s="218"/>
      <c r="Y565" s="218"/>
      <c r="Z565" s="218"/>
      <c r="AA565" s="218"/>
      <c r="AB565" s="218"/>
      <c r="AC565" s="134">
        <v>891149.5</v>
      </c>
      <c r="AD565" s="134">
        <v>934970</v>
      </c>
      <c r="AE565" s="134">
        <v>963181</v>
      </c>
      <c r="AF565" s="134">
        <v>834853</v>
      </c>
      <c r="AG565" s="71">
        <v>1009798</v>
      </c>
      <c r="AH565" s="134">
        <v>1188464</v>
      </c>
      <c r="AI565" s="134">
        <v>1208794</v>
      </c>
      <c r="AJ565" s="134">
        <v>1345579</v>
      </c>
      <c r="AK565" s="134">
        <v>1340940.8</v>
      </c>
      <c r="AL565" s="134">
        <v>1603772.8</v>
      </c>
      <c r="AM565" s="134">
        <v>1781305</v>
      </c>
      <c r="AN565" s="134">
        <v>1517440</v>
      </c>
      <c r="AO565" s="134">
        <v>1731052</v>
      </c>
      <c r="AP565" s="134">
        <v>2215984</v>
      </c>
      <c r="AQ565" s="71">
        <v>2132237</v>
      </c>
      <c r="AR565" s="71">
        <v>1935828</v>
      </c>
      <c r="AS565" s="71">
        <v>1990466</v>
      </c>
      <c r="AT565" s="71">
        <v>1815960</v>
      </c>
      <c r="AU565" s="71">
        <v>1717137</v>
      </c>
      <c r="AV565" s="71">
        <v>176282</v>
      </c>
      <c r="AW565" s="71">
        <v>93</v>
      </c>
      <c r="AX565" s="71">
        <v>23516</v>
      </c>
      <c r="AY565" s="71">
        <v>73.8</v>
      </c>
      <c r="AZ565" s="71">
        <v>64</v>
      </c>
      <c r="BA565" s="379">
        <v>55</v>
      </c>
      <c r="BB565" s="358">
        <v>53</v>
      </c>
      <c r="BC565" s="243">
        <v>53</v>
      </c>
    </row>
    <row r="566" spans="1:55">
      <c r="B566" s="28"/>
      <c r="C566" s="109" t="s">
        <v>341</v>
      </c>
      <c r="D566" s="110"/>
      <c r="E566" s="110"/>
      <c r="F566" s="110"/>
      <c r="G566" s="110"/>
      <c r="H566" s="110"/>
      <c r="I566" s="1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324"/>
      <c r="W566" s="324"/>
      <c r="X566" s="218"/>
      <c r="Y566" s="218"/>
      <c r="Z566" s="218"/>
      <c r="AA566" s="218"/>
      <c r="AB566" s="21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8"/>
      <c r="AT566" s="188"/>
      <c r="AU566" s="188"/>
      <c r="AV566" s="71">
        <v>1096318</v>
      </c>
      <c r="AW566" s="71">
        <v>1214443</v>
      </c>
      <c r="AX566" s="71">
        <v>1126041</v>
      </c>
      <c r="AY566" s="71">
        <v>1246624.8999999999</v>
      </c>
      <c r="AZ566" s="71">
        <v>1407926</v>
      </c>
      <c r="BA566" s="379">
        <v>1493098</v>
      </c>
      <c r="BB566" s="358">
        <v>1467616</v>
      </c>
      <c r="BC566" s="243">
        <v>1470922</v>
      </c>
    </row>
    <row r="567" spans="1:55">
      <c r="B567" s="28"/>
      <c r="C567" s="109" t="s">
        <v>337</v>
      </c>
      <c r="D567" s="110"/>
      <c r="E567" s="110"/>
      <c r="F567" s="110"/>
      <c r="G567" s="110"/>
      <c r="H567" s="110"/>
      <c r="I567" s="1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324"/>
      <c r="W567" s="324"/>
      <c r="X567" s="218"/>
      <c r="Y567" s="218"/>
      <c r="Z567" s="218"/>
      <c r="AA567" s="218"/>
      <c r="AB567" s="21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71">
        <v>1476</v>
      </c>
      <c r="AW567" s="71">
        <v>3453</v>
      </c>
      <c r="AX567" s="71">
        <v>1951</v>
      </c>
      <c r="AY567" s="71">
        <v>3691</v>
      </c>
      <c r="AZ567" s="71">
        <v>1513</v>
      </c>
      <c r="BA567" s="379">
        <v>1566</v>
      </c>
      <c r="BB567" s="358">
        <v>1074</v>
      </c>
      <c r="BC567" s="243">
        <v>802</v>
      </c>
    </row>
    <row r="568" spans="1:55">
      <c r="B568" s="28"/>
      <c r="C568" s="109" t="s">
        <v>323</v>
      </c>
      <c r="D568" s="110"/>
      <c r="E568" s="110"/>
      <c r="F568" s="110"/>
      <c r="G568" s="110"/>
      <c r="H568" s="110"/>
      <c r="I568" s="1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324"/>
      <c r="W568" s="324"/>
      <c r="X568" s="218"/>
      <c r="Y568" s="218"/>
      <c r="Z568" s="218"/>
      <c r="AA568" s="218"/>
      <c r="AB568" s="21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34">
        <v>266076</v>
      </c>
      <c r="AO568" s="134">
        <v>303401</v>
      </c>
      <c r="AP568" s="134">
        <v>302836</v>
      </c>
      <c r="AQ568" s="71">
        <v>355775</v>
      </c>
      <c r="AR568" s="71">
        <v>433644</v>
      </c>
      <c r="AS568" s="71">
        <v>502413</v>
      </c>
      <c r="AT568" s="71">
        <v>510370</v>
      </c>
      <c r="AU568" s="71">
        <v>497689</v>
      </c>
      <c r="AV568" s="71">
        <v>462650</v>
      </c>
      <c r="AW568" s="71">
        <v>443819</v>
      </c>
      <c r="AX568" s="71">
        <v>478804</v>
      </c>
      <c r="AY568" s="71">
        <v>536056</v>
      </c>
      <c r="AZ568" s="71">
        <v>587107</v>
      </c>
      <c r="BA568" s="379">
        <v>639162</v>
      </c>
      <c r="BB568" s="358">
        <v>644317</v>
      </c>
      <c r="BC568" s="243">
        <v>605556</v>
      </c>
    </row>
    <row r="569" spans="1:55">
      <c r="B569" s="28"/>
      <c r="C569" s="109" t="s">
        <v>342</v>
      </c>
      <c r="D569" s="110"/>
      <c r="E569" s="110"/>
      <c r="F569" s="110"/>
      <c r="G569" s="110"/>
      <c r="H569" s="110"/>
      <c r="I569" s="1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324"/>
      <c r="W569" s="324"/>
      <c r="X569" s="218"/>
      <c r="Y569" s="218"/>
      <c r="Z569" s="218"/>
      <c r="AA569" s="218"/>
      <c r="AB569" s="218"/>
      <c r="AC569" s="134">
        <v>13751</v>
      </c>
      <c r="AD569" s="134">
        <v>12439.757</v>
      </c>
      <c r="AE569" s="134">
        <v>14546.6</v>
      </c>
      <c r="AF569" s="134">
        <v>17967</v>
      </c>
      <c r="AG569" s="71">
        <v>20423.650000000001</v>
      </c>
      <c r="AH569" s="134">
        <v>24780</v>
      </c>
      <c r="AI569" s="134">
        <v>28992</v>
      </c>
      <c r="AJ569" s="134">
        <v>31731.8</v>
      </c>
      <c r="AK569" s="134">
        <v>33738.68</v>
      </c>
      <c r="AL569" s="134">
        <v>31178.695</v>
      </c>
      <c r="AM569" s="134">
        <v>37326.9</v>
      </c>
      <c r="AN569" s="134">
        <v>36884</v>
      </c>
      <c r="AO569" s="134">
        <v>38808</v>
      </c>
      <c r="AP569" s="134">
        <v>35160</v>
      </c>
      <c r="AQ569" s="71">
        <v>129940</v>
      </c>
      <c r="AR569" s="71">
        <v>136397</v>
      </c>
      <c r="AS569" s="71">
        <v>147005</v>
      </c>
      <c r="AT569" s="71">
        <v>415670</v>
      </c>
      <c r="AU569" s="71">
        <v>745905</v>
      </c>
      <c r="AV569" s="71">
        <v>1022848</v>
      </c>
      <c r="AW569" s="71">
        <v>882044</v>
      </c>
      <c r="AX569" s="71">
        <v>772560</v>
      </c>
      <c r="AY569" s="71">
        <v>933689.9</v>
      </c>
      <c r="AZ569" s="71">
        <v>965014</v>
      </c>
      <c r="BA569" s="379">
        <v>1000608</v>
      </c>
      <c r="BB569" s="358">
        <v>1113456</v>
      </c>
      <c r="BC569" s="243">
        <v>2767086</v>
      </c>
    </row>
    <row r="570" spans="1:55">
      <c r="B570" s="28"/>
      <c r="C570" s="109" t="s">
        <v>343</v>
      </c>
      <c r="D570" s="110"/>
      <c r="E570" s="110"/>
      <c r="F570" s="110"/>
      <c r="G570" s="110"/>
      <c r="H570" s="110"/>
      <c r="I570" s="1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324"/>
      <c r="W570" s="324"/>
      <c r="X570" s="218"/>
      <c r="Y570" s="218"/>
      <c r="Z570" s="218"/>
      <c r="AA570" s="218"/>
      <c r="AB570" s="218"/>
      <c r="AC570" s="134">
        <v>2553</v>
      </c>
      <c r="AD570" s="134">
        <v>1252</v>
      </c>
      <c r="AE570" s="134">
        <v>1321.8</v>
      </c>
      <c r="AF570" s="134">
        <v>2583.6</v>
      </c>
      <c r="AG570" s="71">
        <v>7148.5</v>
      </c>
      <c r="AH570" s="134">
        <v>8627</v>
      </c>
      <c r="AI570" s="134">
        <v>10089</v>
      </c>
      <c r="AJ570" s="134">
        <v>12256</v>
      </c>
      <c r="AK570" s="134">
        <v>14660.98</v>
      </c>
      <c r="AL570" s="134">
        <v>15448.5</v>
      </c>
      <c r="AM570" s="134">
        <v>17142</v>
      </c>
      <c r="AN570" s="134">
        <v>19716</v>
      </c>
      <c r="AO570" s="134">
        <v>23103</v>
      </c>
      <c r="AP570" s="134">
        <v>25172</v>
      </c>
      <c r="AQ570" s="71">
        <v>27689</v>
      </c>
      <c r="AR570" s="71">
        <v>29041</v>
      </c>
      <c r="AS570" s="71">
        <v>28032</v>
      </c>
      <c r="AT570" s="71">
        <v>25201</v>
      </c>
      <c r="AU570" s="71">
        <v>32243</v>
      </c>
      <c r="AV570" s="71">
        <v>90435</v>
      </c>
      <c r="AW570" s="71">
        <v>92839</v>
      </c>
      <c r="AX570" s="71">
        <v>97759</v>
      </c>
      <c r="AY570" s="71">
        <v>96845</v>
      </c>
      <c r="AZ570" s="71">
        <v>98225</v>
      </c>
      <c r="BA570" s="379">
        <v>98295</v>
      </c>
      <c r="BB570" s="358">
        <v>110427</v>
      </c>
      <c r="BC570" s="243">
        <v>123010</v>
      </c>
    </row>
    <row r="571" spans="1:55">
      <c r="B571" s="28"/>
      <c r="C571" s="180" t="s">
        <v>697</v>
      </c>
      <c r="D571" s="127"/>
      <c r="E571" s="127"/>
      <c r="F571" s="127"/>
      <c r="G571" s="127"/>
      <c r="H571" s="127"/>
      <c r="I571" s="127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327"/>
      <c r="W571" s="327"/>
      <c r="X571" s="328"/>
      <c r="Y571" s="328"/>
      <c r="Z571" s="328"/>
      <c r="AA571" s="328"/>
      <c r="AB571" s="328"/>
      <c r="AC571" s="163">
        <v>2693</v>
      </c>
      <c r="AD571" s="163">
        <v>2999</v>
      </c>
      <c r="AE571" s="163">
        <v>2546</v>
      </c>
      <c r="AF571" s="163">
        <v>4585</v>
      </c>
      <c r="AG571" s="81">
        <v>3058.78</v>
      </c>
      <c r="AH571" s="163">
        <v>2481</v>
      </c>
      <c r="AI571" s="163">
        <v>42</v>
      </c>
      <c r="AJ571" s="163">
        <v>25</v>
      </c>
      <c r="AK571" s="163">
        <v>12.8</v>
      </c>
      <c r="AL571" s="163">
        <v>25007.599999999999</v>
      </c>
      <c r="AM571" s="163">
        <v>18</v>
      </c>
      <c r="AN571" s="163">
        <v>55003</v>
      </c>
      <c r="AO571" s="163">
        <v>10</v>
      </c>
      <c r="AP571" s="163">
        <v>18</v>
      </c>
      <c r="AQ571" s="81">
        <v>1.5</v>
      </c>
      <c r="AR571" s="81">
        <v>0</v>
      </c>
      <c r="AS571" s="81">
        <v>0</v>
      </c>
      <c r="AT571" s="81">
        <v>0</v>
      </c>
      <c r="AU571" s="81">
        <v>192714</v>
      </c>
      <c r="AV571" s="81">
        <v>296</v>
      </c>
      <c r="AW571" s="81">
        <v>141023</v>
      </c>
      <c r="AX571" s="81">
        <v>125220</v>
      </c>
      <c r="AY571" s="81">
        <v>24.8</v>
      </c>
      <c r="AZ571" s="81">
        <v>5.0999999999999997E-2</v>
      </c>
      <c r="BA571" s="379">
        <v>0</v>
      </c>
      <c r="BB571" s="358">
        <v>1</v>
      </c>
      <c r="BC571" s="243">
        <v>1</v>
      </c>
    </row>
    <row r="572" spans="1:55">
      <c r="B572" s="28"/>
      <c r="C572" s="180" t="s">
        <v>100</v>
      </c>
      <c r="D572" s="127"/>
      <c r="E572" s="127"/>
      <c r="F572" s="127"/>
      <c r="G572" s="127"/>
      <c r="H572" s="127"/>
      <c r="I572" s="127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327"/>
      <c r="W572" s="327"/>
      <c r="X572" s="328"/>
      <c r="Y572" s="328"/>
      <c r="Z572" s="328"/>
      <c r="AA572" s="328"/>
      <c r="AB572" s="328"/>
      <c r="AC572" s="163">
        <v>0</v>
      </c>
      <c r="AD572" s="163">
        <v>0</v>
      </c>
      <c r="AE572" s="163">
        <v>0</v>
      </c>
      <c r="AF572" s="163">
        <v>0</v>
      </c>
      <c r="AG572" s="81">
        <v>0</v>
      </c>
      <c r="AH572" s="163">
        <v>0</v>
      </c>
      <c r="AI572" s="163">
        <v>0</v>
      </c>
      <c r="AJ572" s="163">
        <v>0</v>
      </c>
      <c r="AK572" s="163">
        <v>0</v>
      </c>
      <c r="AL572" s="163">
        <v>0</v>
      </c>
      <c r="AM572" s="163">
        <v>0</v>
      </c>
      <c r="AN572" s="163">
        <v>0</v>
      </c>
      <c r="AO572" s="163">
        <v>0</v>
      </c>
      <c r="AP572" s="163">
        <v>0</v>
      </c>
      <c r="AQ572" s="81">
        <v>0</v>
      </c>
      <c r="AR572" s="81">
        <v>15</v>
      </c>
      <c r="AS572" s="215"/>
      <c r="AT572" s="215"/>
      <c r="AU572" s="215"/>
      <c r="AV572" s="215"/>
      <c r="AW572" s="215"/>
      <c r="AX572" s="215"/>
      <c r="AY572" s="71">
        <v>0</v>
      </c>
      <c r="AZ572" s="21">
        <v>0</v>
      </c>
      <c r="BA572" s="379">
        <v>65000</v>
      </c>
      <c r="BB572" s="358">
        <v>65231</v>
      </c>
      <c r="BC572" s="243">
        <v>64201</v>
      </c>
    </row>
    <row r="573" spans="1:55">
      <c r="B573" s="28"/>
      <c r="C573" s="180" t="s">
        <v>119</v>
      </c>
      <c r="D573" s="127"/>
      <c r="E573" s="127"/>
      <c r="F573" s="127"/>
      <c r="G573" s="127"/>
      <c r="H573" s="127"/>
      <c r="I573" s="127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327"/>
      <c r="W573" s="327"/>
      <c r="X573" s="328"/>
      <c r="Y573" s="328"/>
      <c r="Z573" s="328"/>
      <c r="AA573" s="328"/>
      <c r="AB573" s="328"/>
      <c r="AC573" s="163">
        <v>44570</v>
      </c>
      <c r="AD573" s="163">
        <v>35581</v>
      </c>
      <c r="AE573" s="163">
        <v>33220</v>
      </c>
      <c r="AF573" s="163">
        <v>21917</v>
      </c>
      <c r="AG573" s="81">
        <v>33288</v>
      </c>
      <c r="AH573" s="163">
        <v>39696.58</v>
      </c>
      <c r="AI573" s="163">
        <v>43956</v>
      </c>
      <c r="AJ573" s="163">
        <v>48764</v>
      </c>
      <c r="AK573" s="163">
        <v>3381.3</v>
      </c>
      <c r="AL573" s="163">
        <v>34783.5</v>
      </c>
      <c r="AM573" s="163">
        <v>57319</v>
      </c>
      <c r="AN573" s="163">
        <v>104847</v>
      </c>
      <c r="AO573" s="163">
        <v>54755</v>
      </c>
      <c r="AP573" s="163">
        <v>161558</v>
      </c>
      <c r="AQ573" s="81">
        <v>11795</v>
      </c>
      <c r="AR573" s="81">
        <v>113617</v>
      </c>
      <c r="AS573" s="81">
        <v>126204</v>
      </c>
      <c r="AT573" s="81">
        <v>9979</v>
      </c>
      <c r="AU573" s="81">
        <v>45728</v>
      </c>
      <c r="AV573" s="81">
        <v>22887</v>
      </c>
      <c r="AW573" s="81">
        <v>10110</v>
      </c>
      <c r="AX573" s="81">
        <v>102985</v>
      </c>
      <c r="AY573" s="81">
        <v>109656</v>
      </c>
      <c r="AZ573" s="177">
        <v>169007</v>
      </c>
      <c r="BA573" s="379">
        <v>146838</v>
      </c>
      <c r="BB573" s="358">
        <v>11581</v>
      </c>
      <c r="BC573" s="243">
        <v>11928</v>
      </c>
    </row>
    <row r="574" spans="1:55">
      <c r="B574" s="28"/>
      <c r="C574" s="180" t="s">
        <v>698</v>
      </c>
      <c r="D574" s="111"/>
      <c r="E574" s="111"/>
      <c r="F574" s="111"/>
      <c r="G574" s="111"/>
      <c r="H574" s="111"/>
      <c r="I574" s="111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329"/>
      <c r="W574" s="329"/>
      <c r="X574" s="330"/>
      <c r="Y574" s="330"/>
      <c r="Z574" s="330"/>
      <c r="AA574" s="330"/>
      <c r="AB574" s="330"/>
      <c r="AC574" s="330"/>
      <c r="AD574" s="330"/>
      <c r="AE574" s="330"/>
      <c r="AF574" s="330"/>
      <c r="AG574" s="240"/>
      <c r="AH574" s="330"/>
      <c r="AI574" s="330"/>
      <c r="AJ574" s="330"/>
      <c r="AK574" s="142">
        <v>71388.7</v>
      </c>
      <c r="AL574" s="241"/>
      <c r="AM574" s="142">
        <v>31894</v>
      </c>
      <c r="AN574" s="215"/>
      <c r="AO574" s="215"/>
      <c r="AP574" s="215"/>
      <c r="AQ574" s="215"/>
      <c r="AR574" s="215"/>
      <c r="AS574" s="215"/>
      <c r="AT574" s="215"/>
      <c r="AU574" s="215"/>
      <c r="AV574" s="215"/>
      <c r="AW574" s="215"/>
      <c r="AX574" s="215"/>
      <c r="AY574" s="215"/>
      <c r="AZ574" s="177">
        <v>78808</v>
      </c>
      <c r="BA574" s="377">
        <v>21773</v>
      </c>
      <c r="BB574" s="373"/>
      <c r="BC574" s="288"/>
    </row>
    <row r="575" spans="1:55">
      <c r="B575" s="246"/>
      <c r="C575" s="246" t="s">
        <v>701</v>
      </c>
      <c r="D575" s="247"/>
      <c r="E575" s="244"/>
      <c r="F575" s="244"/>
      <c r="G575" s="244"/>
      <c r="H575" s="244"/>
      <c r="I575" s="244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331"/>
      <c r="W575" s="331"/>
      <c r="X575" s="332"/>
      <c r="Y575" s="332"/>
      <c r="Z575" s="332"/>
      <c r="AA575" s="332"/>
      <c r="AB575" s="332"/>
      <c r="AC575" s="332"/>
      <c r="AD575" s="332"/>
      <c r="AE575" s="332"/>
      <c r="AF575" s="332"/>
      <c r="AG575" s="337"/>
      <c r="AH575" s="332"/>
      <c r="AI575" s="332"/>
      <c r="AJ575" s="332"/>
      <c r="AK575" s="143"/>
      <c r="AL575" s="245"/>
      <c r="AM575" s="143"/>
      <c r="AN575" s="240"/>
      <c r="AO575" s="240"/>
      <c r="AP575" s="240"/>
      <c r="AQ575" s="240"/>
      <c r="AR575" s="240"/>
      <c r="AS575" s="240"/>
      <c r="AT575" s="240"/>
      <c r="AU575" s="240"/>
      <c r="AV575" s="240"/>
      <c r="AW575" s="240"/>
      <c r="AX575" s="240"/>
      <c r="AY575" s="84">
        <v>194000</v>
      </c>
      <c r="AZ575" s="84">
        <v>194000</v>
      </c>
      <c r="BA575" s="380">
        <v>129000</v>
      </c>
      <c r="BB575" s="356">
        <v>64000</v>
      </c>
      <c r="BC575" s="356">
        <v>0</v>
      </c>
    </row>
    <row r="576" spans="1:55">
      <c r="A576" s="23"/>
      <c r="B576" s="181" t="s">
        <v>312</v>
      </c>
      <c r="C576" s="123" t="s">
        <v>320</v>
      </c>
      <c r="D576" s="128"/>
      <c r="E576" s="128"/>
      <c r="F576" s="128"/>
      <c r="G576" s="128"/>
      <c r="H576" s="128"/>
      <c r="I576" s="128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33"/>
      <c r="W576" s="333"/>
      <c r="X576" s="286"/>
      <c r="Y576" s="286"/>
      <c r="Z576" s="286"/>
      <c r="AA576" s="286"/>
      <c r="AB576" s="286"/>
      <c r="AC576" s="156">
        <v>2225562</v>
      </c>
      <c r="AD576" s="156">
        <v>2046398</v>
      </c>
      <c r="AE576" s="156">
        <v>2138175.5</v>
      </c>
      <c r="AF576" s="156">
        <v>2242945</v>
      </c>
      <c r="AG576" s="75">
        <v>2263660</v>
      </c>
      <c r="AH576" s="156">
        <v>2152407</v>
      </c>
      <c r="AI576" s="156">
        <v>2116047</v>
      </c>
      <c r="AJ576" s="156">
        <v>2087943.8</v>
      </c>
      <c r="AK576" s="156">
        <v>2071063</v>
      </c>
      <c r="AL576" s="75">
        <v>2039307.69</v>
      </c>
      <c r="AM576" s="156">
        <v>2331869.5499999998</v>
      </c>
      <c r="AN576" s="156">
        <v>2068306</v>
      </c>
      <c r="AO576" s="156">
        <v>2219255</v>
      </c>
      <c r="AP576" s="156">
        <v>2240933</v>
      </c>
      <c r="AQ576" s="75">
        <v>2081877</v>
      </c>
      <c r="AR576" s="75">
        <v>2086260</v>
      </c>
      <c r="AS576" s="75">
        <v>2942233</v>
      </c>
      <c r="AT576" s="75">
        <v>2019863</v>
      </c>
      <c r="AU576" s="75">
        <v>1932483</v>
      </c>
      <c r="AV576" s="75">
        <v>1752399.8</v>
      </c>
      <c r="AW576" s="75">
        <v>1697264</v>
      </c>
      <c r="AX576" s="75">
        <v>1494181</v>
      </c>
      <c r="AY576" s="75">
        <v>1455644.79</v>
      </c>
      <c r="AZ576" s="75">
        <v>1360332</v>
      </c>
      <c r="BA576" s="376">
        <v>1353376</v>
      </c>
      <c r="BB576" s="353">
        <v>1533274</v>
      </c>
      <c r="BC576" s="243">
        <v>1522658</v>
      </c>
    </row>
    <row r="577" spans="1:55">
      <c r="A577" s="23"/>
      <c r="B577" s="116"/>
      <c r="C577" s="123" t="s">
        <v>199</v>
      </c>
      <c r="D577" s="128"/>
      <c r="E577" s="128"/>
      <c r="F577" s="128"/>
      <c r="G577" s="128"/>
      <c r="H577" s="128"/>
      <c r="I577" s="128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33"/>
      <c r="W577" s="333"/>
      <c r="X577" s="286"/>
      <c r="Y577" s="286"/>
      <c r="Z577" s="286"/>
      <c r="AA577" s="286"/>
      <c r="AB577" s="286"/>
      <c r="AC577" s="156">
        <v>637</v>
      </c>
      <c r="AD577" s="156">
        <v>703</v>
      </c>
      <c r="AE577" s="156">
        <v>770</v>
      </c>
      <c r="AF577" s="156">
        <v>185</v>
      </c>
      <c r="AG577" s="75">
        <v>22.86</v>
      </c>
      <c r="AH577" s="156">
        <v>0</v>
      </c>
      <c r="AI577" s="156">
        <v>19</v>
      </c>
      <c r="AJ577" s="156">
        <v>48.89</v>
      </c>
      <c r="AK577" s="156">
        <v>0</v>
      </c>
      <c r="AL577" s="75">
        <v>0</v>
      </c>
      <c r="AM577" s="156">
        <v>0</v>
      </c>
      <c r="AN577" s="156"/>
      <c r="AO577" s="156"/>
      <c r="AP577" s="156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>
        <v>0</v>
      </c>
      <c r="BA577" s="376">
        <v>0</v>
      </c>
      <c r="BB577" s="353">
        <v>2</v>
      </c>
      <c r="BC577" s="243">
        <v>2</v>
      </c>
    </row>
    <row r="578" spans="1:55">
      <c r="A578" s="23"/>
      <c r="B578" s="116"/>
      <c r="C578" s="123" t="s">
        <v>361</v>
      </c>
      <c r="D578" s="128"/>
      <c r="E578" s="128"/>
      <c r="F578" s="128"/>
      <c r="G578" s="128"/>
      <c r="H578" s="128"/>
      <c r="I578" s="128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33"/>
      <c r="W578" s="333"/>
      <c r="X578" s="286"/>
      <c r="Y578" s="286"/>
      <c r="Z578" s="286"/>
      <c r="AA578" s="286"/>
      <c r="AB578" s="286"/>
      <c r="AC578" s="156">
        <v>817183</v>
      </c>
      <c r="AD578" s="156">
        <v>846429</v>
      </c>
      <c r="AE578" s="156">
        <v>860883</v>
      </c>
      <c r="AF578" s="156">
        <v>875593.97</v>
      </c>
      <c r="AG578" s="75">
        <v>875112</v>
      </c>
      <c r="AH578" s="156">
        <v>869148</v>
      </c>
      <c r="AI578" s="156">
        <v>873273</v>
      </c>
      <c r="AJ578" s="156">
        <v>869589.9</v>
      </c>
      <c r="AK578" s="156">
        <v>879405</v>
      </c>
      <c r="AL578" s="75">
        <v>908746</v>
      </c>
      <c r="AM578" s="156">
        <v>956471</v>
      </c>
      <c r="AN578" s="156">
        <v>1085811</v>
      </c>
      <c r="AO578" s="156">
        <v>1086665</v>
      </c>
      <c r="AP578" s="156">
        <v>1077471</v>
      </c>
      <c r="AQ578" s="75">
        <v>1071685</v>
      </c>
      <c r="AR578" s="75">
        <v>1096767</v>
      </c>
      <c r="AS578" s="75">
        <v>1071278</v>
      </c>
      <c r="AT578" s="75">
        <v>1052017</v>
      </c>
      <c r="AU578" s="75">
        <v>1059546</v>
      </c>
      <c r="AV578" s="75">
        <v>1037410</v>
      </c>
      <c r="AW578" s="75">
        <v>1022909</v>
      </c>
      <c r="AX578" s="75">
        <v>1030609</v>
      </c>
      <c r="AY578" s="75">
        <v>999177.5</v>
      </c>
      <c r="AZ578" s="75">
        <v>993940</v>
      </c>
      <c r="BA578" s="376">
        <v>987865</v>
      </c>
      <c r="BB578" s="353">
        <v>1014875</v>
      </c>
      <c r="BC578" s="243">
        <v>981666</v>
      </c>
    </row>
    <row r="579" spans="1:55">
      <c r="A579" s="23"/>
      <c r="B579" s="116"/>
      <c r="C579" s="123" t="s">
        <v>72</v>
      </c>
      <c r="D579" s="128"/>
      <c r="E579" s="128"/>
      <c r="F579" s="128"/>
      <c r="G579" s="128"/>
      <c r="H579" s="128"/>
      <c r="I579" s="128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33"/>
      <c r="W579" s="333"/>
      <c r="X579" s="286"/>
      <c r="Y579" s="286"/>
      <c r="Z579" s="286"/>
      <c r="AA579" s="286"/>
      <c r="AB579" s="286"/>
      <c r="AC579" s="286"/>
      <c r="AD579" s="286"/>
      <c r="AE579" s="286"/>
      <c r="AF579" s="286"/>
      <c r="AG579" s="239"/>
      <c r="AH579" s="239"/>
      <c r="AI579" s="239"/>
      <c r="AJ579" s="239"/>
      <c r="AK579" s="239"/>
      <c r="AL579" s="239"/>
      <c r="AM579" s="239"/>
      <c r="AN579" s="239"/>
      <c r="AO579" s="239"/>
      <c r="AP579" s="239"/>
      <c r="AQ579" s="75">
        <v>6500</v>
      </c>
      <c r="AR579" s="75">
        <v>13000</v>
      </c>
      <c r="AS579" s="75">
        <v>5000</v>
      </c>
      <c r="AT579" s="75">
        <v>2700</v>
      </c>
      <c r="AU579" s="75">
        <v>9427</v>
      </c>
      <c r="AV579" s="75">
        <v>35496</v>
      </c>
      <c r="AW579" s="75">
        <v>14663</v>
      </c>
      <c r="AX579" s="75">
        <v>6451</v>
      </c>
      <c r="AY579" s="75">
        <v>9257</v>
      </c>
      <c r="AZ579" s="75">
        <v>94</v>
      </c>
      <c r="BA579" s="376">
        <v>2605</v>
      </c>
      <c r="BB579" s="353">
        <v>10809</v>
      </c>
      <c r="BC579" s="243">
        <v>20230</v>
      </c>
    </row>
    <row r="580" spans="1:55">
      <c r="A580" s="23"/>
      <c r="B580" s="116"/>
      <c r="C580" s="123" t="s">
        <v>200</v>
      </c>
      <c r="D580" s="128"/>
      <c r="E580" s="128"/>
      <c r="F580" s="128"/>
      <c r="G580" s="128"/>
      <c r="H580" s="128"/>
      <c r="I580" s="128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33"/>
      <c r="W580" s="333"/>
      <c r="X580" s="286"/>
      <c r="Y580" s="286"/>
      <c r="Z580" s="286"/>
      <c r="AA580" s="286"/>
      <c r="AB580" s="286"/>
      <c r="AC580" s="286"/>
      <c r="AD580" s="286"/>
      <c r="AE580" s="286"/>
      <c r="AF580" s="286"/>
      <c r="AG580" s="75">
        <v>4313</v>
      </c>
      <c r="AH580" s="156">
        <v>4450</v>
      </c>
      <c r="AI580" s="156">
        <v>4442</v>
      </c>
      <c r="AJ580" s="156">
        <v>4436</v>
      </c>
      <c r="AK580" s="156">
        <v>4437</v>
      </c>
      <c r="AL580" s="75">
        <v>4496</v>
      </c>
      <c r="AM580" s="156">
        <v>4455</v>
      </c>
      <c r="AN580" s="156">
        <v>4496</v>
      </c>
      <c r="AO580" s="156">
        <v>4129</v>
      </c>
      <c r="AP580" s="156">
        <v>0</v>
      </c>
      <c r="AQ580" s="75">
        <v>2016</v>
      </c>
      <c r="AR580" s="75">
        <v>2461</v>
      </c>
      <c r="AS580" s="75">
        <v>1250</v>
      </c>
      <c r="AT580" s="75">
        <v>0</v>
      </c>
      <c r="AU580" s="75">
        <v>1965</v>
      </c>
      <c r="AV580" s="75">
        <v>2986</v>
      </c>
      <c r="AW580" s="75">
        <v>2227</v>
      </c>
      <c r="AX580" s="75">
        <v>1326</v>
      </c>
      <c r="AY580" s="75">
        <v>1033</v>
      </c>
      <c r="AZ580" s="75">
        <v>57</v>
      </c>
      <c r="BA580" s="376">
        <v>981</v>
      </c>
      <c r="BB580" s="353">
        <v>1045</v>
      </c>
      <c r="BC580" s="243">
        <v>1263</v>
      </c>
    </row>
    <row r="581" spans="1:55">
      <c r="A581" s="23"/>
      <c r="B581" s="116"/>
      <c r="C581" s="123" t="s">
        <v>74</v>
      </c>
      <c r="D581" s="128"/>
      <c r="E581" s="128"/>
      <c r="F581" s="128"/>
      <c r="G581" s="128"/>
      <c r="H581" s="128"/>
      <c r="I581" s="128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33"/>
      <c r="W581" s="333"/>
      <c r="X581" s="286"/>
      <c r="Y581" s="286"/>
      <c r="Z581" s="286"/>
      <c r="AA581" s="286"/>
      <c r="AB581" s="286"/>
      <c r="AC581" s="156">
        <v>71</v>
      </c>
      <c r="AD581" s="156">
        <v>134.80000000000001</v>
      </c>
      <c r="AE581" s="156">
        <v>171.5</v>
      </c>
      <c r="AF581" s="156">
        <v>142.5</v>
      </c>
      <c r="AG581" s="75">
        <v>102</v>
      </c>
      <c r="AH581" s="156">
        <v>51</v>
      </c>
      <c r="AI581" s="156">
        <v>54</v>
      </c>
      <c r="AJ581" s="156">
        <v>13.5</v>
      </c>
      <c r="AK581" s="156">
        <v>7.5</v>
      </c>
      <c r="AL581" s="75">
        <v>7.4</v>
      </c>
      <c r="AM581" s="156">
        <v>382</v>
      </c>
      <c r="AN581" s="156">
        <v>3.6</v>
      </c>
      <c r="AO581" s="156">
        <v>1.5</v>
      </c>
      <c r="AP581" s="156">
        <v>1</v>
      </c>
      <c r="AQ581" s="75">
        <v>0.9</v>
      </c>
      <c r="AR581" s="75"/>
      <c r="AS581" s="75"/>
      <c r="AT581" s="75"/>
      <c r="AU581" s="85"/>
      <c r="AV581" s="75"/>
      <c r="AW581" s="75"/>
      <c r="AX581" s="75"/>
      <c r="AY581" s="75"/>
      <c r="AZ581" s="75"/>
      <c r="BA581" s="376"/>
      <c r="BB581" s="353">
        <v>1</v>
      </c>
      <c r="BC581" s="243">
        <v>0</v>
      </c>
    </row>
    <row r="582" spans="1:55">
      <c r="A582" s="23"/>
      <c r="B582" s="116"/>
      <c r="C582" s="123" t="s">
        <v>76</v>
      </c>
      <c r="D582" s="107"/>
      <c r="E582" s="107"/>
      <c r="F582" s="107"/>
      <c r="G582" s="107"/>
      <c r="H582" s="107"/>
      <c r="I582" s="107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324"/>
      <c r="W582" s="324"/>
      <c r="X582" s="218"/>
      <c r="Y582" s="218"/>
      <c r="Z582" s="218"/>
      <c r="AA582" s="218"/>
      <c r="AB582" s="218"/>
      <c r="AC582" s="134">
        <v>1260499</v>
      </c>
      <c r="AD582" s="134">
        <v>1085338</v>
      </c>
      <c r="AE582" s="134">
        <v>1180400</v>
      </c>
      <c r="AF582" s="134">
        <v>1212411</v>
      </c>
      <c r="AG582" s="71">
        <v>1222591</v>
      </c>
      <c r="AH582" s="134">
        <v>1153674</v>
      </c>
      <c r="AI582" s="134">
        <v>1093104</v>
      </c>
      <c r="AJ582" s="134">
        <v>1066945</v>
      </c>
      <c r="AK582" s="134">
        <v>1120000</v>
      </c>
      <c r="AL582" s="71">
        <v>1048000</v>
      </c>
      <c r="AM582" s="134">
        <v>1260666</v>
      </c>
      <c r="AN582" s="134">
        <v>922278</v>
      </c>
      <c r="AO582" s="134">
        <v>1003700</v>
      </c>
      <c r="AP582" s="134">
        <v>1020832</v>
      </c>
      <c r="AQ582" s="71">
        <v>921482</v>
      </c>
      <c r="AR582" s="71">
        <v>870000</v>
      </c>
      <c r="AS582" s="71">
        <v>787000</v>
      </c>
      <c r="AT582" s="71">
        <v>716982</v>
      </c>
      <c r="AU582" s="21">
        <v>663633</v>
      </c>
      <c r="AV582" s="71">
        <v>612714</v>
      </c>
      <c r="AW582" s="71">
        <v>555442</v>
      </c>
      <c r="AX582" s="71">
        <v>437531</v>
      </c>
      <c r="AY582" s="71">
        <v>431908</v>
      </c>
      <c r="AZ582" s="71">
        <v>359935</v>
      </c>
      <c r="BA582" s="376">
        <v>349944</v>
      </c>
      <c r="BB582" s="353">
        <v>416410</v>
      </c>
      <c r="BC582" s="243">
        <v>409419</v>
      </c>
    </row>
    <row r="583" spans="1:55">
      <c r="A583" s="23"/>
      <c r="B583" s="21"/>
      <c r="C583" s="123" t="s">
        <v>79</v>
      </c>
      <c r="D583" s="128"/>
      <c r="E583" s="128"/>
      <c r="F583" s="128"/>
      <c r="G583" s="128"/>
      <c r="H583" s="128"/>
      <c r="I583" s="128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33"/>
      <c r="W583" s="333"/>
      <c r="X583" s="286"/>
      <c r="Y583" s="286"/>
      <c r="Z583" s="286"/>
      <c r="AA583" s="286"/>
      <c r="AB583" s="286"/>
      <c r="AC583" s="156">
        <v>29020</v>
      </c>
      <c r="AD583" s="156">
        <v>31898</v>
      </c>
      <c r="AE583" s="156">
        <v>44751.66</v>
      </c>
      <c r="AF583" s="156">
        <v>19067</v>
      </c>
      <c r="AG583" s="75">
        <v>55931</v>
      </c>
      <c r="AH583" s="156">
        <v>58911</v>
      </c>
      <c r="AI583" s="156">
        <v>101339.8</v>
      </c>
      <c r="AJ583" s="156">
        <v>65104.7</v>
      </c>
      <c r="AK583" s="156">
        <v>11093</v>
      </c>
      <c r="AL583" s="75">
        <v>16362</v>
      </c>
      <c r="AM583" s="156">
        <v>0</v>
      </c>
      <c r="AN583" s="156">
        <v>2073</v>
      </c>
      <c r="AO583" s="156">
        <v>2540.6</v>
      </c>
      <c r="AP583" s="156">
        <v>10783</v>
      </c>
      <c r="AQ583" s="75">
        <v>4462</v>
      </c>
      <c r="AR583" s="75">
        <v>13244</v>
      </c>
      <c r="AS583" s="75">
        <v>7278</v>
      </c>
      <c r="AT583" s="75">
        <v>1533</v>
      </c>
      <c r="AU583" s="75">
        <v>7674</v>
      </c>
      <c r="AV583" s="75">
        <v>7982</v>
      </c>
      <c r="AW583" s="75">
        <v>7364.5</v>
      </c>
      <c r="AX583" s="75">
        <v>17618</v>
      </c>
      <c r="AY583" s="75">
        <v>14070</v>
      </c>
      <c r="AZ583" s="75">
        <v>6212</v>
      </c>
      <c r="BA583" s="376">
        <v>12609</v>
      </c>
      <c r="BB583" s="353">
        <v>1</v>
      </c>
      <c r="BC583" s="243">
        <v>1</v>
      </c>
    </row>
    <row r="584" spans="1:55">
      <c r="A584" s="23"/>
      <c r="B584" s="116"/>
      <c r="C584" s="123" t="s">
        <v>80</v>
      </c>
      <c r="D584" s="128"/>
      <c r="E584" s="128"/>
      <c r="F584" s="128"/>
      <c r="G584" s="128"/>
      <c r="H584" s="128"/>
      <c r="I584" s="128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33"/>
      <c r="W584" s="333"/>
      <c r="X584" s="286"/>
      <c r="Y584" s="286"/>
      <c r="Z584" s="286"/>
      <c r="AA584" s="286"/>
      <c r="AB584" s="286"/>
      <c r="AC584" s="156">
        <v>0</v>
      </c>
      <c r="AD584" s="156">
        <v>995</v>
      </c>
      <c r="AE584" s="156">
        <v>1198.8</v>
      </c>
      <c r="AF584" s="156">
        <v>25545.56</v>
      </c>
      <c r="AG584" s="75">
        <v>2888</v>
      </c>
      <c r="AH584" s="156">
        <v>6473</v>
      </c>
      <c r="AI584" s="156">
        <v>1117.7</v>
      </c>
      <c r="AJ584" s="156">
        <v>27805.7</v>
      </c>
      <c r="AK584" s="156">
        <v>10720</v>
      </c>
      <c r="AL584" s="75">
        <v>12996</v>
      </c>
      <c r="AM584" s="156">
        <v>9096</v>
      </c>
      <c r="AN584" s="156">
        <v>22343</v>
      </c>
      <c r="AO584" s="156">
        <v>42119</v>
      </c>
      <c r="AP584" s="156">
        <v>27546</v>
      </c>
      <c r="AQ584" s="75">
        <v>11332</v>
      </c>
      <c r="AR584" s="75">
        <v>32587</v>
      </c>
      <c r="AS584" s="75">
        <v>28</v>
      </c>
      <c r="AT584" s="75">
        <v>39031</v>
      </c>
      <c r="AU584" s="75">
        <v>13138</v>
      </c>
      <c r="AV584" s="75">
        <v>2162</v>
      </c>
      <c r="AW584" s="75">
        <v>58</v>
      </c>
      <c r="AX584" s="75">
        <v>646</v>
      </c>
      <c r="AY584" s="75">
        <v>199</v>
      </c>
      <c r="AZ584" s="75">
        <v>93</v>
      </c>
      <c r="BA584" s="376">
        <v>141</v>
      </c>
      <c r="BB584" s="353">
        <v>131</v>
      </c>
      <c r="BC584" s="243">
        <v>76</v>
      </c>
    </row>
    <row r="585" spans="1:55">
      <c r="A585" s="23"/>
      <c r="B585" s="116"/>
      <c r="C585" s="123" t="s">
        <v>324</v>
      </c>
      <c r="D585" s="107"/>
      <c r="E585" s="107"/>
      <c r="F585" s="107"/>
      <c r="G585" s="107"/>
      <c r="H585" s="107"/>
      <c r="I585" s="107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324"/>
      <c r="W585" s="324"/>
      <c r="X585" s="218"/>
      <c r="Y585" s="218"/>
      <c r="Z585" s="218"/>
      <c r="AA585" s="218"/>
      <c r="AB585" s="218"/>
      <c r="AC585" s="134">
        <v>117900</v>
      </c>
      <c r="AD585" s="134">
        <v>80900</v>
      </c>
      <c r="AE585" s="134">
        <v>50000</v>
      </c>
      <c r="AF585" s="134">
        <v>110000</v>
      </c>
      <c r="AG585" s="71">
        <v>102700</v>
      </c>
      <c r="AH585" s="134">
        <v>59700</v>
      </c>
      <c r="AI585" s="134">
        <v>32700</v>
      </c>
      <c r="AJ585" s="134">
        <v>54000</v>
      </c>
      <c r="AK585" s="134">
        <v>45400</v>
      </c>
      <c r="AL585" s="71">
        <v>48700</v>
      </c>
      <c r="AM585" s="134">
        <v>100800</v>
      </c>
      <c r="AN585" s="134">
        <v>31300</v>
      </c>
      <c r="AO585" s="134">
        <v>80100</v>
      </c>
      <c r="AP585" s="134">
        <v>104300</v>
      </c>
      <c r="AQ585" s="71">
        <v>64400</v>
      </c>
      <c r="AR585" s="71">
        <v>58200</v>
      </c>
      <c r="AS585" s="71">
        <v>1070400</v>
      </c>
      <c r="AT585" s="71">
        <v>207600</v>
      </c>
      <c r="AU585" s="71">
        <v>177100</v>
      </c>
      <c r="AV585" s="71">
        <v>53700</v>
      </c>
      <c r="AW585" s="71">
        <v>94600</v>
      </c>
      <c r="AX585" s="71">
        <v>0</v>
      </c>
      <c r="AY585" s="71">
        <v>0</v>
      </c>
      <c r="AZ585" s="71">
        <v>0</v>
      </c>
      <c r="BA585" s="376">
        <v>0</v>
      </c>
      <c r="BB585" s="353">
        <v>90000</v>
      </c>
      <c r="BC585" s="243">
        <v>110000</v>
      </c>
    </row>
    <row r="586" spans="1:55">
      <c r="A586" s="57"/>
      <c r="B586" s="115"/>
      <c r="C586" s="123" t="s">
        <v>321</v>
      </c>
      <c r="D586" s="107"/>
      <c r="E586" s="107"/>
      <c r="F586" s="107"/>
      <c r="G586" s="107"/>
      <c r="H586" s="107"/>
      <c r="I586" s="107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324"/>
      <c r="W586" s="324"/>
      <c r="X586" s="218"/>
      <c r="Y586" s="218"/>
      <c r="Z586" s="218"/>
      <c r="AA586" s="218"/>
      <c r="AB586" s="218"/>
      <c r="AC586" s="134">
        <v>2193664</v>
      </c>
      <c r="AD586" s="134">
        <v>2001646</v>
      </c>
      <c r="AE586" s="134">
        <v>2119108.5699999998</v>
      </c>
      <c r="AF586" s="134">
        <v>2187014</v>
      </c>
      <c r="AG586" s="71">
        <v>2204748</v>
      </c>
      <c r="AH586" s="134">
        <v>2051067</v>
      </c>
      <c r="AI586" s="134">
        <v>2050942</v>
      </c>
      <c r="AJ586" s="134">
        <v>2076850.6</v>
      </c>
      <c r="AK586" s="134">
        <v>2054701</v>
      </c>
      <c r="AL586" s="71">
        <v>2183258.6</v>
      </c>
      <c r="AM586" s="134">
        <v>2329796</v>
      </c>
      <c r="AN586" s="134">
        <v>2065765</v>
      </c>
      <c r="AO586" s="134">
        <v>2208472</v>
      </c>
      <c r="AP586" s="134">
        <v>2236471</v>
      </c>
      <c r="AQ586" s="71">
        <v>2068632.9</v>
      </c>
      <c r="AR586" s="71">
        <v>2078982</v>
      </c>
      <c r="AS586" s="71">
        <v>2940700</v>
      </c>
      <c r="AT586" s="71">
        <v>2012189</v>
      </c>
      <c r="AU586" s="71">
        <v>1924551</v>
      </c>
      <c r="AV586" s="71">
        <v>1745035</v>
      </c>
      <c r="AW586" s="71">
        <v>1679646</v>
      </c>
      <c r="AX586" s="71">
        <f>AX587+AX590</f>
        <v>1480111</v>
      </c>
      <c r="AY586" s="71">
        <v>1449432</v>
      </c>
      <c r="AZ586" s="71">
        <v>1347722</v>
      </c>
      <c r="BA586" s="376">
        <v>1353376</v>
      </c>
      <c r="BB586" s="358">
        <v>1533274</v>
      </c>
      <c r="BC586" s="243">
        <v>1522658</v>
      </c>
    </row>
    <row r="587" spans="1:55">
      <c r="A587" s="57"/>
      <c r="B587" s="116"/>
      <c r="C587" s="123" t="s">
        <v>487</v>
      </c>
      <c r="D587" s="107"/>
      <c r="E587" s="107"/>
      <c r="F587" s="107"/>
      <c r="G587" s="107"/>
      <c r="H587" s="107"/>
      <c r="I587" s="107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324"/>
      <c r="W587" s="324"/>
      <c r="X587" s="218"/>
      <c r="Y587" s="218"/>
      <c r="Z587" s="218"/>
      <c r="AA587" s="218"/>
      <c r="AB587" s="218"/>
      <c r="AC587" s="134">
        <v>999448</v>
      </c>
      <c r="AD587" s="134">
        <v>946434</v>
      </c>
      <c r="AE587" s="134">
        <v>1065817</v>
      </c>
      <c r="AF587" s="134">
        <v>1136040</v>
      </c>
      <c r="AG587" s="71">
        <v>1167395</v>
      </c>
      <c r="AH587" s="134">
        <v>1030827</v>
      </c>
      <c r="AI587" s="134">
        <v>1048343</v>
      </c>
      <c r="AJ587" s="134">
        <v>1094622.6000000001</v>
      </c>
      <c r="AK587" s="134">
        <v>1098567</v>
      </c>
      <c r="AL587" s="71">
        <v>1229825.67</v>
      </c>
      <c r="AM587" s="134">
        <v>1241480</v>
      </c>
      <c r="AN587" s="134">
        <v>1127114</v>
      </c>
      <c r="AO587" s="134">
        <v>1251661</v>
      </c>
      <c r="AP587" s="134">
        <v>1325141</v>
      </c>
      <c r="AQ587" s="71">
        <v>1187789</v>
      </c>
      <c r="AR587" s="71">
        <v>1244660</v>
      </c>
      <c r="AS587" s="71">
        <v>1960560</v>
      </c>
      <c r="AT587" s="71">
        <v>1336840</v>
      </c>
      <c r="AU587" s="71">
        <v>1248931</v>
      </c>
      <c r="AV587" s="71">
        <v>1309258</v>
      </c>
      <c r="AW587" s="71">
        <v>1289896</v>
      </c>
      <c r="AX587" s="71">
        <v>1230447</v>
      </c>
      <c r="AY587" s="71">
        <v>1246339.9680000001</v>
      </c>
      <c r="AZ587" s="71">
        <v>1169864</v>
      </c>
      <c r="BA587" s="376">
        <v>1167241</v>
      </c>
      <c r="BB587" s="358">
        <v>1371060</v>
      </c>
      <c r="BC587" s="243">
        <v>1365540</v>
      </c>
    </row>
    <row r="588" spans="1:55">
      <c r="A588" s="57"/>
      <c r="B588" s="116"/>
      <c r="C588" s="123" t="s">
        <v>488</v>
      </c>
      <c r="D588" s="107"/>
      <c r="E588" s="107"/>
      <c r="F588" s="107"/>
      <c r="G588" s="107"/>
      <c r="H588" s="107"/>
      <c r="I588" s="107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324"/>
      <c r="W588" s="324"/>
      <c r="X588" s="218"/>
      <c r="Y588" s="218"/>
      <c r="Z588" s="218"/>
      <c r="AA588" s="218"/>
      <c r="AB588" s="218"/>
      <c r="AC588" s="134">
        <v>842154</v>
      </c>
      <c r="AD588" s="134">
        <v>830376</v>
      </c>
      <c r="AE588" s="134">
        <v>989865.9</v>
      </c>
      <c r="AF588" s="134">
        <v>978075</v>
      </c>
      <c r="AG588" s="71">
        <v>1032671</v>
      </c>
      <c r="AH588" s="134">
        <v>929013</v>
      </c>
      <c r="AI588" s="134">
        <v>983527</v>
      </c>
      <c r="AJ588" s="134">
        <v>991560.78899999999</v>
      </c>
      <c r="AK588" s="134">
        <v>1032741</v>
      </c>
      <c r="AL588" s="71">
        <v>1150801</v>
      </c>
      <c r="AM588" s="134"/>
      <c r="AN588" s="134">
        <v>1065618</v>
      </c>
      <c r="AO588" s="134">
        <v>1107972</v>
      </c>
      <c r="AP588" s="134">
        <v>1079999</v>
      </c>
      <c r="AQ588" s="71">
        <v>1109422</v>
      </c>
      <c r="AR588" s="71">
        <v>1104174</v>
      </c>
      <c r="AS588" s="71">
        <v>1095809</v>
      </c>
      <c r="AT588" s="71">
        <v>1112117</v>
      </c>
      <c r="AU588" s="71">
        <v>1024724</v>
      </c>
      <c r="AV588" s="71">
        <v>1113220</v>
      </c>
      <c r="AW588" s="71">
        <v>1054700</v>
      </c>
      <c r="AX588" s="71">
        <v>1029975</v>
      </c>
      <c r="AY588" s="71">
        <v>1035777.7</v>
      </c>
      <c r="AZ588" s="71">
        <v>1004346</v>
      </c>
      <c r="BA588" s="382">
        <v>951723</v>
      </c>
      <c r="BB588" s="243">
        <v>1129024</v>
      </c>
      <c r="BC588" s="243">
        <v>1094976</v>
      </c>
    </row>
    <row r="589" spans="1:55">
      <c r="A589" s="57"/>
      <c r="B589" s="116"/>
      <c r="C589" s="123" t="s">
        <v>489</v>
      </c>
      <c r="D589" s="107"/>
      <c r="E589" s="107"/>
      <c r="F589" s="107"/>
      <c r="G589" s="107"/>
      <c r="H589" s="107"/>
      <c r="I589" s="107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324"/>
      <c r="W589" s="324"/>
      <c r="X589" s="218"/>
      <c r="Y589" s="218"/>
      <c r="Z589" s="218"/>
      <c r="AA589" s="218"/>
      <c r="AB589" s="218"/>
      <c r="AC589" s="134">
        <v>157294</v>
      </c>
      <c r="AD589" s="134">
        <v>116058</v>
      </c>
      <c r="AE589" s="134">
        <v>75951.289999999994</v>
      </c>
      <c r="AF589" s="134">
        <v>157964.69</v>
      </c>
      <c r="AG589" s="71">
        <v>134724</v>
      </c>
      <c r="AH589" s="134">
        <v>101815</v>
      </c>
      <c r="AI589" s="134">
        <v>64816</v>
      </c>
      <c r="AJ589" s="134">
        <v>103061.8</v>
      </c>
      <c r="AK589" s="134">
        <v>65826</v>
      </c>
      <c r="AL589" s="71">
        <v>79025</v>
      </c>
      <c r="AM589" s="134"/>
      <c r="AN589" s="134">
        <v>61496</v>
      </c>
      <c r="AO589" s="134">
        <v>143689</v>
      </c>
      <c r="AP589" s="134">
        <v>245142</v>
      </c>
      <c r="AQ589" s="71">
        <v>78368</v>
      </c>
      <c r="AR589" s="71">
        <v>140486</v>
      </c>
      <c r="AS589" s="71">
        <v>864752</v>
      </c>
      <c r="AT589" s="71">
        <v>224724</v>
      </c>
      <c r="AU589" s="71">
        <v>224206</v>
      </c>
      <c r="AV589" s="71">
        <v>196039</v>
      </c>
      <c r="AW589" s="71">
        <v>235196</v>
      </c>
      <c r="AX589" s="71">
        <v>200472</v>
      </c>
      <c r="AY589" s="71">
        <v>210562</v>
      </c>
      <c r="AZ589" s="71">
        <v>165518</v>
      </c>
      <c r="BA589" s="382">
        <v>215518</v>
      </c>
      <c r="BB589" s="243">
        <v>242036</v>
      </c>
      <c r="BC589" s="243">
        <v>270564</v>
      </c>
    </row>
    <row r="590" spans="1:55">
      <c r="A590" s="57"/>
      <c r="B590" s="116"/>
      <c r="C590" s="123" t="s">
        <v>100</v>
      </c>
      <c r="D590" s="107"/>
      <c r="E590" s="107"/>
      <c r="F590" s="107"/>
      <c r="G590" s="107"/>
      <c r="H590" s="107"/>
      <c r="I590" s="107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324"/>
      <c r="W590" s="324"/>
      <c r="X590" s="218"/>
      <c r="Y590" s="218"/>
      <c r="Z590" s="218"/>
      <c r="AA590" s="218"/>
      <c r="AB590" s="218"/>
      <c r="AC590" s="134">
        <v>1194216</v>
      </c>
      <c r="AD590" s="134">
        <v>1055213</v>
      </c>
      <c r="AE590" s="134">
        <v>1053291</v>
      </c>
      <c r="AF590" s="134">
        <v>1050974</v>
      </c>
      <c r="AG590" s="71">
        <v>1037353</v>
      </c>
      <c r="AH590" s="134">
        <v>1020240</v>
      </c>
      <c r="AI590" s="134">
        <v>1002599</v>
      </c>
      <c r="AJ590" s="134">
        <v>982228</v>
      </c>
      <c r="AK590" s="134">
        <v>956134</v>
      </c>
      <c r="AL590" s="71">
        <v>953433</v>
      </c>
      <c r="AM590" s="134">
        <v>944365</v>
      </c>
      <c r="AN590" s="134">
        <v>938651</v>
      </c>
      <c r="AO590" s="134">
        <v>956811</v>
      </c>
      <c r="AP590" s="134">
        <v>911330</v>
      </c>
      <c r="AQ590" s="71">
        <v>880844</v>
      </c>
      <c r="AR590" s="71">
        <v>834322</v>
      </c>
      <c r="AS590" s="71">
        <v>80140</v>
      </c>
      <c r="AT590" s="71">
        <v>675349</v>
      </c>
      <c r="AU590" s="71">
        <v>675620</v>
      </c>
      <c r="AV590" s="71">
        <v>435777</v>
      </c>
      <c r="AW590" s="71">
        <v>389750</v>
      </c>
      <c r="AX590" s="71">
        <v>249664</v>
      </c>
      <c r="AY590" s="71">
        <v>203092</v>
      </c>
      <c r="AZ590" s="71">
        <v>177858</v>
      </c>
      <c r="BA590" s="376">
        <v>164669</v>
      </c>
      <c r="BB590" s="374">
        <v>152524</v>
      </c>
      <c r="BC590" s="243">
        <v>147927</v>
      </c>
    </row>
    <row r="591" spans="1:55">
      <c r="A591" s="57"/>
      <c r="B591" s="116"/>
      <c r="C591" s="123" t="s">
        <v>325</v>
      </c>
      <c r="D591" s="107"/>
      <c r="E591" s="107"/>
      <c r="F591" s="107"/>
      <c r="G591" s="107"/>
      <c r="H591" s="107"/>
      <c r="I591" s="107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324"/>
      <c r="W591" s="324"/>
      <c r="X591" s="218"/>
      <c r="Y591" s="218"/>
      <c r="Z591" s="218"/>
      <c r="AA591" s="218"/>
      <c r="AB591" s="218"/>
      <c r="AC591" s="134">
        <v>715955</v>
      </c>
      <c r="AD591" s="134">
        <v>683295</v>
      </c>
      <c r="AE591" s="134">
        <v>661497</v>
      </c>
      <c r="AF591" s="134">
        <v>635934</v>
      </c>
      <c r="AG591" s="71">
        <v>610511</v>
      </c>
      <c r="AH591" s="134">
        <v>584323</v>
      </c>
      <c r="AI591" s="134">
        <v>555391</v>
      </c>
      <c r="AJ591" s="134">
        <v>524235</v>
      </c>
      <c r="AK591" s="134">
        <v>492580</v>
      </c>
      <c r="AL591" s="71">
        <v>459916</v>
      </c>
      <c r="AM591" s="134">
        <v>425091</v>
      </c>
      <c r="AN591" s="134">
        <v>389537</v>
      </c>
      <c r="AO591" s="134">
        <v>349791</v>
      </c>
      <c r="AP591" s="134">
        <v>308783</v>
      </c>
      <c r="AQ591" s="71">
        <v>267254</v>
      </c>
      <c r="AR591" s="134">
        <v>225207</v>
      </c>
      <c r="AS591" s="71">
        <v>175695</v>
      </c>
      <c r="AT591" s="71">
        <v>149933</v>
      </c>
      <c r="AU591" s="71">
        <v>126349</v>
      </c>
      <c r="AV591" s="71">
        <v>96983</v>
      </c>
      <c r="AW591" s="71">
        <v>81407</v>
      </c>
      <c r="AX591" s="71">
        <v>68837</v>
      </c>
      <c r="AY591" s="71">
        <v>60013.9</v>
      </c>
      <c r="AZ591" s="71">
        <v>54017</v>
      </c>
      <c r="BA591" s="377">
        <v>49170</v>
      </c>
      <c r="BB591" s="243">
        <v>45270</v>
      </c>
      <c r="BC591" s="243">
        <v>41115</v>
      </c>
    </row>
    <row r="592" spans="1:55">
      <c r="A592" s="23"/>
      <c r="B592" s="117"/>
      <c r="C592" s="123" t="s">
        <v>326</v>
      </c>
      <c r="D592" s="108"/>
      <c r="E592" s="108"/>
      <c r="F592" s="108"/>
      <c r="G592" s="108"/>
      <c r="H592" s="108"/>
      <c r="I592" s="10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329"/>
      <c r="W592" s="329"/>
      <c r="X592" s="330"/>
      <c r="Y592" s="330"/>
      <c r="Z592" s="330"/>
      <c r="AA592" s="330"/>
      <c r="AB592" s="330"/>
      <c r="AC592" s="142"/>
      <c r="AD592" s="142">
        <v>9353016</v>
      </c>
      <c r="AE592" s="142">
        <v>9011222</v>
      </c>
      <c r="AF592" s="142">
        <v>8706182</v>
      </c>
      <c r="AG592" s="142">
        <v>8382040</v>
      </c>
      <c r="AH592" s="84">
        <v>8005823</v>
      </c>
      <c r="AI592" s="142">
        <v>7591315</v>
      </c>
      <c r="AJ592" s="142">
        <v>7187322</v>
      </c>
      <c r="AK592" s="142">
        <v>6769169</v>
      </c>
      <c r="AL592" s="84">
        <v>6324352</v>
      </c>
      <c r="AM592" s="142">
        <v>5905877</v>
      </c>
      <c r="AN592" s="142">
        <v>5388063</v>
      </c>
      <c r="AO592" s="142">
        <v>4861143</v>
      </c>
      <c r="AP592" s="142">
        <v>4362896</v>
      </c>
      <c r="AQ592" s="84">
        <v>3813706</v>
      </c>
      <c r="AR592" s="142">
        <v>3262791</v>
      </c>
      <c r="AS592" s="84">
        <v>3528746</v>
      </c>
      <c r="AT592" s="84">
        <v>3210931</v>
      </c>
      <c r="AU592" s="84" t="s">
        <v>643</v>
      </c>
      <c r="AV592" s="84"/>
      <c r="AW592" s="84">
        <v>2339923</v>
      </c>
      <c r="AX592" s="84">
        <v>2159095</v>
      </c>
      <c r="AY592" s="84">
        <v>2016017</v>
      </c>
      <c r="AZ592" s="84">
        <v>1892176</v>
      </c>
      <c r="BA592" s="178">
        <v>1776677</v>
      </c>
      <c r="BB592" s="243">
        <v>1669424</v>
      </c>
      <c r="BC592" s="243">
        <v>1672612</v>
      </c>
    </row>
    <row r="593" spans="1:61">
      <c r="A593" s="23"/>
      <c r="B593" s="63" t="s">
        <v>327</v>
      </c>
      <c r="C593" s="29" t="s">
        <v>328</v>
      </c>
      <c r="D593" s="118"/>
      <c r="E593" s="118"/>
      <c r="F593" s="118"/>
      <c r="G593" s="118"/>
      <c r="H593" s="118"/>
      <c r="I593" s="118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334"/>
      <c r="W593" s="334"/>
      <c r="X593" s="335"/>
      <c r="Y593" s="335"/>
      <c r="Z593" s="335"/>
      <c r="AA593" s="335"/>
      <c r="AB593" s="335"/>
      <c r="AC593" s="155">
        <v>1286394</v>
      </c>
      <c r="AD593" s="155">
        <v>1414318</v>
      </c>
      <c r="AE593" s="155">
        <v>1823003</v>
      </c>
      <c r="AF593" s="155">
        <v>1872769</v>
      </c>
      <c r="AG593" s="74">
        <v>1777581.7</v>
      </c>
      <c r="AH593" s="155">
        <v>2015289</v>
      </c>
      <c r="AI593" s="155">
        <v>1975008</v>
      </c>
      <c r="AJ593" s="155">
        <v>1967427</v>
      </c>
      <c r="AK593" s="155">
        <v>2137181</v>
      </c>
      <c r="AL593" s="74">
        <v>1664471.7</v>
      </c>
      <c r="AM593" s="155">
        <v>1691823</v>
      </c>
      <c r="AN593" s="155">
        <v>1403817</v>
      </c>
      <c r="AO593" s="155">
        <v>1122326</v>
      </c>
      <c r="AP593" s="155">
        <v>1121088</v>
      </c>
      <c r="AQ593" s="74">
        <v>1009558.8</v>
      </c>
      <c r="AR593" s="155">
        <v>1119185</v>
      </c>
      <c r="AS593" s="74">
        <v>1042433</v>
      </c>
      <c r="AT593" s="74">
        <v>831212</v>
      </c>
      <c r="AU593" s="74">
        <v>716775</v>
      </c>
      <c r="AV593" s="74">
        <v>656562.80000000005</v>
      </c>
      <c r="AW593" s="74">
        <v>719524</v>
      </c>
      <c r="AX593" s="74">
        <v>791435</v>
      </c>
      <c r="AY593" s="74">
        <v>643012</v>
      </c>
      <c r="AZ593" s="248"/>
      <c r="BA593" s="297"/>
      <c r="BB593" s="248"/>
      <c r="BC593" s="248"/>
    </row>
    <row r="594" spans="1:61">
      <c r="A594" s="23"/>
      <c r="B594" s="112" t="s">
        <v>329</v>
      </c>
      <c r="C594" s="7" t="s">
        <v>320</v>
      </c>
      <c r="D594" s="106"/>
      <c r="E594" s="106"/>
      <c r="F594" s="106"/>
      <c r="G594" s="106"/>
      <c r="H594" s="106"/>
      <c r="I594" s="10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322"/>
      <c r="W594" s="322"/>
      <c r="X594" s="323"/>
      <c r="Y594" s="323"/>
      <c r="Z594" s="323"/>
      <c r="AA594" s="323"/>
      <c r="AB594" s="323"/>
      <c r="AC594" s="132">
        <v>3795217</v>
      </c>
      <c r="AD594" s="132">
        <v>3955957</v>
      </c>
      <c r="AE594" s="132">
        <v>4393162</v>
      </c>
      <c r="AF594" s="132">
        <v>4625418.5</v>
      </c>
      <c r="AG594" s="82">
        <v>4978322</v>
      </c>
      <c r="AH594" s="132">
        <v>5340798</v>
      </c>
      <c r="AI594" s="132">
        <v>5812413.5</v>
      </c>
      <c r="AJ594" s="132">
        <v>6395263</v>
      </c>
      <c r="AK594" s="132">
        <v>6712460</v>
      </c>
      <c r="AL594" s="82">
        <v>6924371.6699999999</v>
      </c>
      <c r="AM594" s="156">
        <v>7490651</v>
      </c>
      <c r="AN594" s="132">
        <v>7535489</v>
      </c>
      <c r="AO594" s="132">
        <v>7765252</v>
      </c>
      <c r="AP594" s="132">
        <v>7661697</v>
      </c>
      <c r="AQ594" s="82">
        <v>7628703.7999999998</v>
      </c>
      <c r="AR594" s="82">
        <v>7532708</v>
      </c>
      <c r="AS594" s="82">
        <v>7524984</v>
      </c>
      <c r="AT594" s="82">
        <v>7060852</v>
      </c>
      <c r="AU594" s="82">
        <v>6751839</v>
      </c>
      <c r="AV594" s="82">
        <v>787603</v>
      </c>
      <c r="AW594" s="82">
        <v>13919</v>
      </c>
      <c r="AX594" s="82">
        <v>8956</v>
      </c>
      <c r="AY594" s="308"/>
      <c r="AZ594" s="308"/>
      <c r="BA594" s="308"/>
      <c r="BB594" s="308"/>
      <c r="BC594" s="308"/>
    </row>
    <row r="595" spans="1:61">
      <c r="A595" s="23"/>
      <c r="B595" s="181"/>
      <c r="C595" s="30" t="s">
        <v>526</v>
      </c>
      <c r="D595" s="128"/>
      <c r="E595" s="128"/>
      <c r="F595" s="128"/>
      <c r="G595" s="128"/>
      <c r="H595" s="128"/>
      <c r="I595" s="128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33"/>
      <c r="W595" s="333"/>
      <c r="X595" s="286"/>
      <c r="Y595" s="286"/>
      <c r="Z595" s="286"/>
      <c r="AA595" s="286"/>
      <c r="AB595" s="286"/>
      <c r="AC595" s="156">
        <v>2652735</v>
      </c>
      <c r="AD595" s="156">
        <v>2757936</v>
      </c>
      <c r="AE595" s="156">
        <v>3052015</v>
      </c>
      <c r="AF595" s="156">
        <v>3196682.9</v>
      </c>
      <c r="AG595" s="75">
        <v>3418861</v>
      </c>
      <c r="AH595" s="156">
        <v>3622284</v>
      </c>
      <c r="AI595" s="156">
        <v>3878297.6000000001</v>
      </c>
      <c r="AJ595" s="156">
        <v>4323764</v>
      </c>
      <c r="AK595" s="156">
        <v>4534600</v>
      </c>
      <c r="AL595" s="75">
        <v>4657113</v>
      </c>
      <c r="AM595" s="156">
        <v>5043567</v>
      </c>
      <c r="AN595" s="156">
        <v>5288992</v>
      </c>
      <c r="AO595" s="156">
        <v>5372289</v>
      </c>
      <c r="AP595" s="156">
        <v>5293111</v>
      </c>
      <c r="AQ595" s="75">
        <v>5326164</v>
      </c>
      <c r="AR595" s="75">
        <v>4945351</v>
      </c>
      <c r="AS595" s="75">
        <v>4660776</v>
      </c>
      <c r="AT595" s="75">
        <v>4311575</v>
      </c>
      <c r="AU595" s="71">
        <v>4033391</v>
      </c>
      <c r="AV595" s="75">
        <v>458306</v>
      </c>
      <c r="AW595" s="75">
        <v>118</v>
      </c>
      <c r="AX595" s="75"/>
      <c r="AY595" s="287"/>
      <c r="AZ595" s="287"/>
      <c r="BA595" s="287"/>
      <c r="BB595" s="287"/>
      <c r="BC595" s="287"/>
    </row>
    <row r="596" spans="1:61">
      <c r="A596" s="23"/>
      <c r="B596" s="181"/>
      <c r="C596" s="30" t="s">
        <v>72</v>
      </c>
      <c r="D596" s="128"/>
      <c r="E596" s="128"/>
      <c r="F596" s="128"/>
      <c r="G596" s="128"/>
      <c r="H596" s="128"/>
      <c r="I596" s="128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33"/>
      <c r="W596" s="333"/>
      <c r="X596" s="286"/>
      <c r="Y596" s="286"/>
      <c r="Z596" s="286"/>
      <c r="AA596" s="286"/>
      <c r="AB596" s="286"/>
      <c r="AC596" s="156">
        <v>756443</v>
      </c>
      <c r="AD596" s="156">
        <v>794741</v>
      </c>
      <c r="AE596" s="156">
        <v>868370</v>
      </c>
      <c r="AF596" s="156">
        <v>931381</v>
      </c>
      <c r="AG596" s="75">
        <v>1006050</v>
      </c>
      <c r="AH596" s="156">
        <v>1085824</v>
      </c>
      <c r="AI596" s="156">
        <v>1266648.7</v>
      </c>
      <c r="AJ596" s="156">
        <v>1314877.7</v>
      </c>
      <c r="AK596" s="156">
        <v>1445450.6</v>
      </c>
      <c r="AL596" s="75">
        <v>1498957</v>
      </c>
      <c r="AM596" s="156">
        <v>1615195</v>
      </c>
      <c r="AN596" s="156">
        <v>1487198</v>
      </c>
      <c r="AO596" s="156">
        <v>1621636</v>
      </c>
      <c r="AP596" s="156">
        <v>1534364</v>
      </c>
      <c r="AQ596" s="75">
        <v>1410586</v>
      </c>
      <c r="AR596" s="75">
        <v>1734112</v>
      </c>
      <c r="AS596" s="75">
        <v>1926673</v>
      </c>
      <c r="AT596" s="75">
        <v>1770819</v>
      </c>
      <c r="AU596" s="75">
        <v>1820553</v>
      </c>
      <c r="AV596" s="75">
        <v>229573</v>
      </c>
      <c r="AW596" s="75">
        <v>0</v>
      </c>
      <c r="AX596" s="75"/>
      <c r="AY596" s="298"/>
      <c r="AZ596" s="298"/>
      <c r="BA596" s="297"/>
      <c r="BB596" s="298"/>
      <c r="BC596" s="298"/>
    </row>
    <row r="597" spans="1:61">
      <c r="A597" s="23"/>
      <c r="B597" s="181"/>
      <c r="C597" s="30" t="s">
        <v>200</v>
      </c>
      <c r="D597" s="128"/>
      <c r="E597" s="128"/>
      <c r="F597" s="128"/>
      <c r="G597" s="128"/>
      <c r="H597" s="128"/>
      <c r="I597" s="128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33"/>
      <c r="W597" s="333"/>
      <c r="X597" s="286"/>
      <c r="Y597" s="286"/>
      <c r="Z597" s="286"/>
      <c r="AA597" s="286"/>
      <c r="AB597" s="286"/>
      <c r="AC597" s="156">
        <v>189912</v>
      </c>
      <c r="AD597" s="156">
        <v>197722</v>
      </c>
      <c r="AE597" s="156">
        <v>219178</v>
      </c>
      <c r="AF597" s="156">
        <v>231145</v>
      </c>
      <c r="AG597" s="75">
        <v>254214.54</v>
      </c>
      <c r="AH597" s="156">
        <v>282041</v>
      </c>
      <c r="AI597" s="156">
        <v>311824.90000000002</v>
      </c>
      <c r="AJ597" s="156">
        <v>346538</v>
      </c>
      <c r="AK597" s="156">
        <v>363583</v>
      </c>
      <c r="AL597" s="75">
        <v>381106</v>
      </c>
      <c r="AM597" s="156">
        <v>417212</v>
      </c>
      <c r="AN597" s="156">
        <v>380080</v>
      </c>
      <c r="AO597" s="156">
        <v>386256</v>
      </c>
      <c r="AP597" s="156">
        <v>393356</v>
      </c>
      <c r="AQ597" s="75">
        <v>378742</v>
      </c>
      <c r="AR597" s="75">
        <v>424327</v>
      </c>
      <c r="AS597" s="75">
        <v>471842</v>
      </c>
      <c r="AT597" s="75">
        <v>466799</v>
      </c>
      <c r="AU597" s="75">
        <v>448639.57699999999</v>
      </c>
      <c r="AV597" s="75">
        <v>47753</v>
      </c>
      <c r="AW597" s="75">
        <v>0</v>
      </c>
      <c r="AX597" s="75"/>
      <c r="AY597" s="298"/>
      <c r="AZ597" s="298"/>
      <c r="BA597" s="297"/>
      <c r="BB597" s="298"/>
      <c r="BC597" s="298"/>
    </row>
    <row r="598" spans="1:61">
      <c r="A598" s="23"/>
      <c r="B598" s="113"/>
      <c r="C598" s="10" t="s">
        <v>76</v>
      </c>
      <c r="D598" s="107"/>
      <c r="E598" s="107"/>
      <c r="F598" s="107"/>
      <c r="G598" s="107"/>
      <c r="H598" s="107"/>
      <c r="I598" s="107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324"/>
      <c r="W598" s="324"/>
      <c r="X598" s="218"/>
      <c r="Y598" s="218"/>
      <c r="Z598" s="218"/>
      <c r="AA598" s="218"/>
      <c r="AB598" s="218"/>
      <c r="AC598" s="134">
        <v>195507</v>
      </c>
      <c r="AD598" s="134">
        <v>203681</v>
      </c>
      <c r="AE598" s="134">
        <v>242517</v>
      </c>
      <c r="AF598" s="134">
        <v>235398</v>
      </c>
      <c r="AG598" s="71">
        <v>253362</v>
      </c>
      <c r="AH598" s="134">
        <v>281926</v>
      </c>
      <c r="AI598" s="134">
        <v>351507</v>
      </c>
      <c r="AJ598" s="134">
        <v>344672</v>
      </c>
      <c r="AK598" s="134">
        <v>366414</v>
      </c>
      <c r="AL598" s="71">
        <v>377424</v>
      </c>
      <c r="AM598" s="134">
        <v>412748</v>
      </c>
      <c r="AN598" s="134">
        <v>379395</v>
      </c>
      <c r="AO598" s="134">
        <v>378041</v>
      </c>
      <c r="AP598" s="134">
        <v>360448</v>
      </c>
      <c r="AQ598" s="71">
        <v>374499</v>
      </c>
      <c r="AR598" s="71">
        <v>425157</v>
      </c>
      <c r="AS598" s="71">
        <v>465367</v>
      </c>
      <c r="AT598" s="71">
        <v>459599</v>
      </c>
      <c r="AU598" s="71">
        <v>448639</v>
      </c>
      <c r="AV598" s="71">
        <v>46329</v>
      </c>
      <c r="AW598" s="71">
        <v>3</v>
      </c>
      <c r="AX598" s="71">
        <v>0</v>
      </c>
      <c r="AY598" s="298"/>
      <c r="AZ598" s="298"/>
      <c r="BA598" s="297"/>
      <c r="BB598" s="298"/>
      <c r="BC598" s="298"/>
    </row>
    <row r="599" spans="1:61">
      <c r="A599" s="23"/>
      <c r="B599" s="115"/>
      <c r="C599" s="66" t="s">
        <v>79</v>
      </c>
      <c r="D599" s="119"/>
      <c r="E599" s="119"/>
      <c r="F599" s="119"/>
      <c r="G599" s="119"/>
      <c r="H599" s="119"/>
      <c r="I599" s="119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327"/>
      <c r="W599" s="327"/>
      <c r="X599" s="328"/>
      <c r="Y599" s="328"/>
      <c r="Z599" s="328"/>
      <c r="AA599" s="328"/>
      <c r="AB599" s="328"/>
      <c r="AC599" s="163">
        <v>196</v>
      </c>
      <c r="AD599" s="163">
        <v>0</v>
      </c>
      <c r="AE599" s="163">
        <v>4386</v>
      </c>
      <c r="AF599" s="163">
        <v>24862</v>
      </c>
      <c r="AG599" s="81">
        <v>43307</v>
      </c>
      <c r="AH599" s="163">
        <v>65681</v>
      </c>
      <c r="AI599" s="163">
        <v>0</v>
      </c>
      <c r="AJ599" s="163">
        <v>37900.6</v>
      </c>
      <c r="AK599" s="163">
        <v>0</v>
      </c>
      <c r="AL599" s="81">
        <v>885</v>
      </c>
      <c r="AM599" s="163">
        <v>0</v>
      </c>
      <c r="AN599" s="163">
        <v>0</v>
      </c>
      <c r="AO599" s="163">
        <v>953</v>
      </c>
      <c r="AP599" s="163">
        <v>77353</v>
      </c>
      <c r="AQ599" s="81">
        <v>134824</v>
      </c>
      <c r="AR599" s="81">
        <v>0</v>
      </c>
      <c r="AS599" s="81">
        <v>0</v>
      </c>
      <c r="AT599" s="81">
        <v>29887</v>
      </c>
      <c r="AU599" s="81">
        <v>0</v>
      </c>
      <c r="AV599" s="81">
        <v>0</v>
      </c>
      <c r="AW599" s="81">
        <v>4434</v>
      </c>
      <c r="AX599" s="81"/>
      <c r="AY599" s="298"/>
      <c r="AZ599" s="298"/>
      <c r="BA599" s="297"/>
      <c r="BB599" s="298"/>
      <c r="BC599" s="298"/>
    </row>
    <row r="600" spans="1:61">
      <c r="A600" s="23"/>
      <c r="B600" s="115"/>
      <c r="C600" s="66" t="s">
        <v>80</v>
      </c>
      <c r="D600" s="119"/>
      <c r="E600" s="119"/>
      <c r="F600" s="119"/>
      <c r="G600" s="119"/>
      <c r="H600" s="119"/>
      <c r="I600" s="119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327"/>
      <c r="W600" s="327"/>
      <c r="X600" s="328"/>
      <c r="Y600" s="328"/>
      <c r="Z600" s="328"/>
      <c r="AA600" s="328"/>
      <c r="AB600" s="328"/>
      <c r="AC600" s="163">
        <v>424</v>
      </c>
      <c r="AD600" s="163">
        <v>1877</v>
      </c>
      <c r="AE600" s="163">
        <v>6696</v>
      </c>
      <c r="AF600" s="163">
        <v>5948.9</v>
      </c>
      <c r="AG600" s="81">
        <v>2527</v>
      </c>
      <c r="AH600" s="163">
        <v>3041</v>
      </c>
      <c r="AI600" s="163">
        <v>4135</v>
      </c>
      <c r="AJ600" s="163">
        <v>510.97</v>
      </c>
      <c r="AK600" s="163">
        <v>2412</v>
      </c>
      <c r="AL600" s="81">
        <v>8886</v>
      </c>
      <c r="AM600" s="163">
        <v>1928</v>
      </c>
      <c r="AN600" s="163">
        <v>824</v>
      </c>
      <c r="AO600" s="163">
        <v>6077</v>
      </c>
      <c r="AP600" s="163">
        <v>3065</v>
      </c>
      <c r="AQ600" s="81">
        <v>3889</v>
      </c>
      <c r="AR600" s="81">
        <v>3762</v>
      </c>
      <c r="AS600" s="81">
        <v>328</v>
      </c>
      <c r="AT600" s="81">
        <v>22172</v>
      </c>
      <c r="AU600" s="81">
        <v>617</v>
      </c>
      <c r="AV600" s="81">
        <v>5641</v>
      </c>
      <c r="AW600" s="81">
        <v>9364</v>
      </c>
      <c r="AX600" s="81"/>
      <c r="AY600" s="298"/>
      <c r="AZ600" s="298"/>
      <c r="BA600" s="297"/>
      <c r="BB600" s="298"/>
      <c r="BC600" s="298"/>
    </row>
    <row r="601" spans="1:61">
      <c r="A601" s="210"/>
      <c r="B601" s="113"/>
      <c r="C601" s="10" t="s">
        <v>321</v>
      </c>
      <c r="D601" s="107"/>
      <c r="E601" s="107"/>
      <c r="F601" s="107"/>
      <c r="G601" s="107"/>
      <c r="H601" s="107"/>
      <c r="I601" s="107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324"/>
      <c r="W601" s="324"/>
      <c r="X601" s="218"/>
      <c r="Y601" s="218"/>
      <c r="Z601" s="218"/>
      <c r="AA601" s="218"/>
      <c r="AB601" s="218"/>
      <c r="AC601" s="134">
        <v>3809932</v>
      </c>
      <c r="AD601" s="134">
        <v>3951572</v>
      </c>
      <c r="AE601" s="134">
        <v>4368399.78</v>
      </c>
      <c r="AF601" s="134">
        <v>4582111</v>
      </c>
      <c r="AG601" s="71">
        <v>4912641</v>
      </c>
      <c r="AH601" s="134">
        <v>5384905</v>
      </c>
      <c r="AI601" s="134">
        <v>5774512.8969999999</v>
      </c>
      <c r="AJ601" s="134">
        <v>6439857</v>
      </c>
      <c r="AK601" s="134">
        <v>6711575</v>
      </c>
      <c r="AL601" s="71">
        <v>6960252</v>
      </c>
      <c r="AM601" s="134">
        <v>7540112</v>
      </c>
      <c r="AN601" s="134">
        <v>7534535</v>
      </c>
      <c r="AO601" s="134">
        <v>7687899</v>
      </c>
      <c r="AP601" s="134">
        <v>7526873</v>
      </c>
      <c r="AQ601" s="71">
        <v>7753138.7999999998</v>
      </c>
      <c r="AR601" s="71">
        <v>7594497</v>
      </c>
      <c r="AS601" s="71">
        <v>7495097</v>
      </c>
      <c r="AT601" s="71">
        <v>7088956</v>
      </c>
      <c r="AU601" s="71">
        <v>6761588</v>
      </c>
      <c r="AV601" s="71">
        <v>783169</v>
      </c>
      <c r="AW601" s="71">
        <v>7412</v>
      </c>
      <c r="AX601" s="71">
        <v>8956</v>
      </c>
      <c r="AY601" s="309"/>
      <c r="AZ601" s="309"/>
      <c r="BA601" s="381"/>
      <c r="BB601" s="309"/>
      <c r="BC601" s="309"/>
      <c r="BD601" s="211"/>
      <c r="BE601" s="211"/>
      <c r="BF601" s="211"/>
      <c r="BG601" s="211"/>
      <c r="BH601" s="211"/>
      <c r="BI601" s="211"/>
    </row>
    <row r="602" spans="1:61">
      <c r="A602" s="23"/>
      <c r="B602" s="116"/>
      <c r="C602" s="8" t="s">
        <v>603</v>
      </c>
      <c r="D602" s="182"/>
      <c r="E602" s="182"/>
      <c r="F602" s="182"/>
      <c r="G602" s="182"/>
      <c r="H602" s="182"/>
      <c r="I602" s="182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331"/>
      <c r="W602" s="331"/>
      <c r="X602" s="332"/>
      <c r="Y602" s="332"/>
      <c r="Z602" s="332"/>
      <c r="AA602" s="332"/>
      <c r="AB602" s="332"/>
      <c r="AC602" s="143">
        <v>3803068</v>
      </c>
      <c r="AD602" s="143">
        <v>3936856</v>
      </c>
      <c r="AE602" s="143">
        <v>4357206</v>
      </c>
      <c r="AF602" s="143">
        <v>4571852</v>
      </c>
      <c r="AG602" s="189">
        <v>4899597</v>
      </c>
      <c r="AH602" s="143">
        <v>5352428.8</v>
      </c>
      <c r="AI602" s="143">
        <v>5696928.7999999998</v>
      </c>
      <c r="AJ602" s="143">
        <v>6379947</v>
      </c>
      <c r="AK602" s="134">
        <v>6659089</v>
      </c>
      <c r="AL602" s="189">
        <v>6938864</v>
      </c>
      <c r="AM602" s="143">
        <v>7500441</v>
      </c>
      <c r="AN602" s="143">
        <v>7468050</v>
      </c>
      <c r="AO602" s="143">
        <v>7605816</v>
      </c>
      <c r="AP602" s="143">
        <v>7449520</v>
      </c>
      <c r="AQ602" s="189">
        <v>7617208</v>
      </c>
      <c r="AR602" s="189">
        <v>7468447</v>
      </c>
      <c r="AS602" s="189">
        <v>7428868</v>
      </c>
      <c r="AT602" s="189">
        <v>7058426</v>
      </c>
      <c r="AU602" s="189">
        <v>6694009</v>
      </c>
      <c r="AV602" s="189">
        <v>773420</v>
      </c>
      <c r="AW602" s="189">
        <v>2873</v>
      </c>
      <c r="AX602" s="189"/>
      <c r="AY602" s="298"/>
      <c r="AZ602" s="298"/>
      <c r="BA602" s="297"/>
      <c r="BB602" s="298"/>
      <c r="BC602" s="298"/>
    </row>
    <row r="603" spans="1:61">
      <c r="A603" s="23"/>
      <c r="B603" s="115"/>
      <c r="C603" s="66" t="s">
        <v>101</v>
      </c>
      <c r="D603" s="119"/>
      <c r="E603" s="119"/>
      <c r="F603" s="119"/>
      <c r="G603" s="119"/>
      <c r="H603" s="119"/>
      <c r="I603" s="119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327"/>
      <c r="W603" s="327"/>
      <c r="X603" s="328"/>
      <c r="Y603" s="328"/>
      <c r="Z603" s="328"/>
      <c r="AA603" s="328"/>
      <c r="AB603" s="328"/>
      <c r="AC603" s="163">
        <v>2712</v>
      </c>
      <c r="AD603" s="237"/>
      <c r="AE603" s="163">
        <v>6252</v>
      </c>
      <c r="AF603" s="163">
        <v>8343</v>
      </c>
      <c r="AG603" s="237"/>
      <c r="AH603" s="237"/>
      <c r="AI603" s="163">
        <v>33476</v>
      </c>
      <c r="AJ603" s="237"/>
      <c r="AK603" s="237"/>
      <c r="AL603" s="237"/>
      <c r="AM603" s="237"/>
      <c r="AN603" s="237"/>
      <c r="AO603" s="237"/>
      <c r="AP603" s="237"/>
      <c r="AQ603" s="237"/>
      <c r="AR603" s="237"/>
      <c r="AS603" s="81"/>
      <c r="AT603" s="81"/>
      <c r="AU603" s="81"/>
      <c r="AV603" s="81"/>
      <c r="AW603" s="81"/>
      <c r="AX603" s="81"/>
      <c r="AY603" s="298"/>
      <c r="AZ603" s="298"/>
      <c r="BA603" s="297"/>
      <c r="BB603" s="298"/>
      <c r="BC603" s="298"/>
    </row>
    <row r="604" spans="1:61">
      <c r="A604" s="23"/>
      <c r="B604" s="115"/>
      <c r="C604" s="66" t="s">
        <v>119</v>
      </c>
      <c r="D604" s="119"/>
      <c r="E604" s="119"/>
      <c r="F604" s="119"/>
      <c r="G604" s="119"/>
      <c r="H604" s="119"/>
      <c r="I604" s="119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327"/>
      <c r="W604" s="327"/>
      <c r="X604" s="328"/>
      <c r="Y604" s="328"/>
      <c r="Z604" s="328"/>
      <c r="AA604" s="328"/>
      <c r="AB604" s="328"/>
      <c r="AC604" s="163">
        <v>4152</v>
      </c>
      <c r="AD604" s="237"/>
      <c r="AE604" s="163">
        <v>4840</v>
      </c>
      <c r="AF604" s="163">
        <v>1916</v>
      </c>
      <c r="AG604" s="81">
        <v>13044</v>
      </c>
      <c r="AH604" s="163">
        <v>32476.49</v>
      </c>
      <c r="AI604" s="237"/>
      <c r="AJ604" s="163">
        <v>59909.7</v>
      </c>
      <c r="AK604" s="163">
        <v>7892</v>
      </c>
      <c r="AL604" s="81">
        <v>21388</v>
      </c>
      <c r="AM604" s="163">
        <v>3791</v>
      </c>
      <c r="AN604" s="163">
        <v>17024</v>
      </c>
      <c r="AO604" s="163">
        <v>82083</v>
      </c>
      <c r="AP604" s="163">
        <v>77353</v>
      </c>
      <c r="AQ604" s="81">
        <v>135931</v>
      </c>
      <c r="AR604" s="81">
        <v>1614</v>
      </c>
      <c r="AS604" s="81">
        <v>4441</v>
      </c>
      <c r="AT604" s="81">
        <v>30529</v>
      </c>
      <c r="AU604" s="81">
        <v>39474</v>
      </c>
      <c r="AV604" s="81">
        <v>0</v>
      </c>
      <c r="AW604" s="81">
        <v>4540</v>
      </c>
      <c r="AX604" s="81"/>
      <c r="AY604" s="298"/>
      <c r="AZ604" s="298"/>
      <c r="BA604" s="297"/>
      <c r="BB604" s="298"/>
      <c r="BC604" s="298"/>
    </row>
    <row r="605" spans="1:61">
      <c r="A605" s="23"/>
      <c r="B605" s="115"/>
      <c r="C605" s="66" t="s">
        <v>607</v>
      </c>
      <c r="D605" s="119"/>
      <c r="E605" s="119"/>
      <c r="F605" s="119"/>
      <c r="G605" s="119"/>
      <c r="H605" s="119"/>
      <c r="I605" s="119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327"/>
      <c r="W605" s="327"/>
      <c r="X605" s="328"/>
      <c r="Y605" s="328"/>
      <c r="Z605" s="328"/>
      <c r="AA605" s="328"/>
      <c r="AB605" s="328"/>
      <c r="AC605" s="237"/>
      <c r="AD605" s="163">
        <v>14715</v>
      </c>
      <c r="AE605" s="237"/>
      <c r="AF605" s="237"/>
      <c r="AG605" s="237"/>
      <c r="AH605" s="237"/>
      <c r="AI605" s="163">
        <v>44107.6</v>
      </c>
      <c r="AJ605" s="237"/>
      <c r="AK605" s="163">
        <v>44593</v>
      </c>
      <c r="AL605" s="242"/>
      <c r="AM605" s="163">
        <v>35880</v>
      </c>
      <c r="AN605" s="163">
        <v>49462</v>
      </c>
      <c r="AO605" s="215"/>
      <c r="AP605" s="215"/>
      <c r="AQ605" s="215"/>
      <c r="AR605" s="81">
        <v>124436</v>
      </c>
      <c r="AS605" s="81">
        <v>61788</v>
      </c>
      <c r="AT605" s="215"/>
      <c r="AU605" s="81">
        <v>28104</v>
      </c>
      <c r="AV605" s="81">
        <v>9749</v>
      </c>
      <c r="AW605" s="81"/>
      <c r="AX605" s="81"/>
      <c r="AY605" s="298"/>
      <c r="AZ605" s="298"/>
      <c r="BA605" s="297"/>
      <c r="BB605" s="298"/>
      <c r="BC605" s="298"/>
    </row>
    <row r="606" spans="1:61">
      <c r="A606" s="23"/>
      <c r="B606" s="112" t="s">
        <v>330</v>
      </c>
      <c r="C606" s="7" t="s">
        <v>320</v>
      </c>
      <c r="D606" s="106"/>
      <c r="E606" s="106"/>
      <c r="F606" s="106"/>
      <c r="G606" s="106"/>
      <c r="H606" s="106"/>
      <c r="I606" s="10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322"/>
      <c r="W606" s="322"/>
      <c r="X606" s="323"/>
      <c r="Y606" s="323"/>
      <c r="Z606" s="323"/>
      <c r="AA606" s="323"/>
      <c r="AB606" s="323"/>
      <c r="AC606" s="323"/>
      <c r="AD606" s="323"/>
      <c r="AE606" s="323"/>
      <c r="AF606" s="323"/>
      <c r="AG606" s="323"/>
      <c r="AH606" s="323"/>
      <c r="AI606" s="323"/>
      <c r="AJ606" s="323"/>
      <c r="AK606" s="323"/>
      <c r="AL606" s="323"/>
      <c r="AM606" s="323"/>
      <c r="AN606" s="132">
        <v>2775321</v>
      </c>
      <c r="AO606" s="132">
        <v>3422229.7</v>
      </c>
      <c r="AP606" s="132">
        <v>3599033</v>
      </c>
      <c r="AQ606" s="82">
        <v>3986203.4</v>
      </c>
      <c r="AR606" s="82">
        <v>4433257</v>
      </c>
      <c r="AS606" s="82">
        <v>4537961</v>
      </c>
      <c r="AT606" s="82">
        <v>4765497</v>
      </c>
      <c r="AU606" s="82">
        <v>4986236</v>
      </c>
      <c r="AV606" s="82">
        <v>5222731.5999999996</v>
      </c>
      <c r="AW606" s="82">
        <v>5388674</v>
      </c>
      <c r="AX606" s="82">
        <f>AX616+AY614</f>
        <v>5674083</v>
      </c>
      <c r="AY606" s="82">
        <v>6019778</v>
      </c>
      <c r="AZ606" s="82">
        <v>6397668</v>
      </c>
      <c r="BA606" s="376">
        <v>6674011</v>
      </c>
      <c r="BB606" s="353">
        <v>7458133</v>
      </c>
      <c r="BC606" s="243">
        <v>7557915</v>
      </c>
    </row>
    <row r="607" spans="1:61">
      <c r="A607" s="23"/>
      <c r="B607" s="181"/>
      <c r="C607" s="30" t="s">
        <v>345</v>
      </c>
      <c r="D607" s="128"/>
      <c r="E607" s="128"/>
      <c r="F607" s="128"/>
      <c r="G607" s="128"/>
      <c r="H607" s="128"/>
      <c r="I607" s="128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33"/>
      <c r="W607" s="333"/>
      <c r="X607" s="286"/>
      <c r="Y607" s="286"/>
      <c r="Z607" s="286"/>
      <c r="AA607" s="286"/>
      <c r="AB607" s="286"/>
      <c r="AC607" s="286"/>
      <c r="AD607" s="286"/>
      <c r="AE607" s="286"/>
      <c r="AF607" s="286"/>
      <c r="AG607" s="286"/>
      <c r="AH607" s="286"/>
      <c r="AI607" s="286"/>
      <c r="AJ607" s="286"/>
      <c r="AK607" s="286"/>
      <c r="AL607" s="286"/>
      <c r="AM607" s="286"/>
      <c r="AN607" s="156">
        <v>168832</v>
      </c>
      <c r="AO607" s="156">
        <v>508062</v>
      </c>
      <c r="AP607" s="156">
        <v>692968</v>
      </c>
      <c r="AQ607" s="75">
        <v>759090</v>
      </c>
      <c r="AR607" s="75">
        <v>772452</v>
      </c>
      <c r="AS607" s="75">
        <v>788504</v>
      </c>
      <c r="AT607" s="75">
        <v>933528</v>
      </c>
      <c r="AU607" s="75">
        <v>970064</v>
      </c>
      <c r="AV607" s="75">
        <v>992415</v>
      </c>
      <c r="AW607" s="75">
        <v>962885</v>
      </c>
      <c r="AX607" s="75">
        <v>974816</v>
      </c>
      <c r="AY607" s="75">
        <v>983312</v>
      </c>
      <c r="AZ607" s="75">
        <v>1364024</v>
      </c>
      <c r="BA607" s="376">
        <v>1402143</v>
      </c>
      <c r="BB607" s="353">
        <v>1434156</v>
      </c>
      <c r="BC607" s="243">
        <v>1681853</v>
      </c>
    </row>
    <row r="608" spans="1:61">
      <c r="A608" s="23"/>
      <c r="B608" s="181"/>
      <c r="C608" s="30" t="s">
        <v>72</v>
      </c>
      <c r="D608" s="128"/>
      <c r="E608" s="128"/>
      <c r="F608" s="128"/>
      <c r="G608" s="128"/>
      <c r="H608" s="128"/>
      <c r="I608" s="128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33"/>
      <c r="W608" s="333"/>
      <c r="X608" s="286"/>
      <c r="Y608" s="286"/>
      <c r="Z608" s="286"/>
      <c r="AA608" s="286"/>
      <c r="AB608" s="286"/>
      <c r="AC608" s="286"/>
      <c r="AD608" s="286"/>
      <c r="AE608" s="286"/>
      <c r="AF608" s="286"/>
      <c r="AG608" s="286"/>
      <c r="AH608" s="286"/>
      <c r="AI608" s="286"/>
      <c r="AJ608" s="286"/>
      <c r="AK608" s="286"/>
      <c r="AL608" s="286"/>
      <c r="AM608" s="286"/>
      <c r="AN608" s="156">
        <v>600728</v>
      </c>
      <c r="AO608" s="156">
        <v>695795</v>
      </c>
      <c r="AP608" s="156">
        <v>742866</v>
      </c>
      <c r="AQ608" s="75">
        <v>894795</v>
      </c>
      <c r="AR608" s="75">
        <v>973857</v>
      </c>
      <c r="AS608" s="75">
        <v>1023402</v>
      </c>
      <c r="AT608" s="75">
        <v>1008373</v>
      </c>
      <c r="AU608" s="75">
        <v>1020859</v>
      </c>
      <c r="AV608" s="75">
        <v>1098221</v>
      </c>
      <c r="AW608" s="75">
        <v>1130925</v>
      </c>
      <c r="AX608" s="75">
        <v>1194893</v>
      </c>
      <c r="AY608" s="75">
        <v>1247142.7</v>
      </c>
      <c r="AZ608" s="75">
        <v>1318534</v>
      </c>
      <c r="BA608" s="376">
        <v>1415673</v>
      </c>
      <c r="BB608" s="353">
        <v>1595068</v>
      </c>
      <c r="BC608" s="243">
        <v>1611078</v>
      </c>
    </row>
    <row r="609" spans="1:55">
      <c r="A609" s="23"/>
      <c r="B609" s="181"/>
      <c r="C609" s="30" t="s">
        <v>526</v>
      </c>
      <c r="D609" s="128"/>
      <c r="E609" s="128"/>
      <c r="F609" s="128"/>
      <c r="G609" s="128"/>
      <c r="H609" s="128"/>
      <c r="I609" s="128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33"/>
      <c r="W609" s="333"/>
      <c r="X609" s="286"/>
      <c r="Y609" s="286"/>
      <c r="Z609" s="286"/>
      <c r="AA609" s="286"/>
      <c r="AB609" s="286"/>
      <c r="AC609" s="286"/>
      <c r="AD609" s="286"/>
      <c r="AE609" s="286"/>
      <c r="AF609" s="286"/>
      <c r="AG609" s="286"/>
      <c r="AH609" s="286"/>
      <c r="AI609" s="286"/>
      <c r="AJ609" s="286"/>
      <c r="AK609" s="286"/>
      <c r="AL609" s="286"/>
      <c r="AM609" s="286"/>
      <c r="AN609" s="156">
        <v>794048</v>
      </c>
      <c r="AO609" s="156">
        <v>912922</v>
      </c>
      <c r="AP609" s="156">
        <v>1052247</v>
      </c>
      <c r="AQ609" s="75">
        <v>1189638</v>
      </c>
      <c r="AR609" s="75">
        <v>1318053</v>
      </c>
      <c r="AS609" s="75">
        <v>1338392</v>
      </c>
      <c r="AT609" s="75">
        <v>1271059</v>
      </c>
      <c r="AU609" s="75">
        <v>1349469</v>
      </c>
      <c r="AV609" s="75">
        <v>1443090</v>
      </c>
      <c r="AW609" s="75">
        <v>1469191</v>
      </c>
      <c r="AX609" s="75">
        <v>1568822</v>
      </c>
      <c r="AY609" s="75">
        <v>1657652</v>
      </c>
      <c r="AZ609" s="75">
        <v>1719886</v>
      </c>
      <c r="BA609" s="376">
        <v>1800639</v>
      </c>
      <c r="BB609" s="353">
        <v>2059611</v>
      </c>
      <c r="BC609" s="243">
        <v>2004692</v>
      </c>
    </row>
    <row r="610" spans="1:55">
      <c r="A610" s="23"/>
      <c r="B610" s="181"/>
      <c r="C610" s="30" t="s">
        <v>200</v>
      </c>
      <c r="D610" s="128"/>
      <c r="E610" s="128"/>
      <c r="F610" s="128"/>
      <c r="G610" s="128"/>
      <c r="H610" s="128"/>
      <c r="I610" s="128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33"/>
      <c r="W610" s="333"/>
      <c r="X610" s="286"/>
      <c r="Y610" s="286"/>
      <c r="Z610" s="286"/>
      <c r="AA610" s="286"/>
      <c r="AB610" s="286"/>
      <c r="AC610" s="286"/>
      <c r="AD610" s="286"/>
      <c r="AE610" s="286"/>
      <c r="AF610" s="286"/>
      <c r="AG610" s="286"/>
      <c r="AH610" s="286"/>
      <c r="AI610" s="286"/>
      <c r="AJ610" s="286"/>
      <c r="AK610" s="286"/>
      <c r="AL610" s="286"/>
      <c r="AM610" s="286"/>
      <c r="AN610" s="156">
        <v>275214</v>
      </c>
      <c r="AO610" s="156">
        <v>367883</v>
      </c>
      <c r="AP610" s="156">
        <v>423203</v>
      </c>
      <c r="AQ610" s="75">
        <v>465717</v>
      </c>
      <c r="AR610" s="75">
        <v>519898</v>
      </c>
      <c r="AS610" s="75">
        <v>526585</v>
      </c>
      <c r="AT610" s="75">
        <v>633531</v>
      </c>
      <c r="AU610" s="75">
        <v>657163</v>
      </c>
      <c r="AV610" s="75">
        <v>718092</v>
      </c>
      <c r="AW610" s="75">
        <v>781142</v>
      </c>
      <c r="AX610" s="75">
        <v>825732</v>
      </c>
      <c r="AY610" s="75">
        <v>855639</v>
      </c>
      <c r="AZ610" s="75">
        <v>971294</v>
      </c>
      <c r="BA610" s="376">
        <v>960934</v>
      </c>
      <c r="BB610" s="353">
        <v>1064550</v>
      </c>
      <c r="BC610" s="243">
        <v>1074133</v>
      </c>
    </row>
    <row r="611" spans="1:55">
      <c r="A611" s="23"/>
      <c r="B611" s="181"/>
      <c r="C611" s="30" t="s">
        <v>74</v>
      </c>
      <c r="D611" s="128"/>
      <c r="E611" s="128"/>
      <c r="F611" s="128"/>
      <c r="G611" s="128"/>
      <c r="H611" s="128"/>
      <c r="I611" s="128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33"/>
      <c r="W611" s="333"/>
      <c r="X611" s="286"/>
      <c r="Y611" s="286"/>
      <c r="Z611" s="286"/>
      <c r="AA611" s="286"/>
      <c r="AB611" s="286"/>
      <c r="AC611" s="286"/>
      <c r="AD611" s="286"/>
      <c r="AE611" s="286"/>
      <c r="AF611" s="286"/>
      <c r="AG611" s="286"/>
      <c r="AH611" s="286"/>
      <c r="AI611" s="286"/>
      <c r="AJ611" s="286"/>
      <c r="AK611" s="286"/>
      <c r="AL611" s="286"/>
      <c r="AM611" s="286"/>
      <c r="AN611" s="156">
        <v>35.700000000000003</v>
      </c>
      <c r="AO611" s="156">
        <v>43</v>
      </c>
      <c r="AP611" s="156">
        <v>84</v>
      </c>
      <c r="AQ611" s="75">
        <v>54</v>
      </c>
      <c r="AR611" s="75">
        <v>83</v>
      </c>
      <c r="AS611" s="75">
        <v>87</v>
      </c>
      <c r="AT611" s="75">
        <v>210</v>
      </c>
      <c r="AU611" s="75">
        <v>900</v>
      </c>
      <c r="AV611" s="75">
        <v>1394</v>
      </c>
      <c r="AW611" s="75">
        <v>1164</v>
      </c>
      <c r="AX611" s="75">
        <v>550</v>
      </c>
      <c r="AY611" s="75">
        <v>151</v>
      </c>
      <c r="AZ611" s="75">
        <v>57</v>
      </c>
      <c r="BA611" s="376">
        <v>137</v>
      </c>
      <c r="BB611" s="353">
        <v>171</v>
      </c>
      <c r="BC611" s="243">
        <v>64</v>
      </c>
    </row>
    <row r="612" spans="1:55">
      <c r="A612" s="23"/>
      <c r="B612" s="113"/>
      <c r="C612" s="10" t="s">
        <v>76</v>
      </c>
      <c r="D612" s="107"/>
      <c r="E612" s="107"/>
      <c r="F612" s="107"/>
      <c r="G612" s="107"/>
      <c r="H612" s="107"/>
      <c r="I612" s="107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324"/>
      <c r="W612" s="324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134">
        <v>939349</v>
      </c>
      <c r="AO612" s="134">
        <v>709734</v>
      </c>
      <c r="AP612" s="134">
        <v>606602</v>
      </c>
      <c r="AQ612" s="71">
        <v>662021</v>
      </c>
      <c r="AR612" s="71">
        <v>764771</v>
      </c>
      <c r="AS612" s="71">
        <v>784486</v>
      </c>
      <c r="AT612" s="71">
        <v>845188</v>
      </c>
      <c r="AU612" s="71">
        <v>810863</v>
      </c>
      <c r="AV612" s="71">
        <v>859590</v>
      </c>
      <c r="AW612" s="71">
        <v>954407</v>
      </c>
      <c r="AX612" s="71">
        <v>1026170</v>
      </c>
      <c r="AY612" s="71">
        <v>1125188</v>
      </c>
      <c r="AZ612" s="71">
        <v>983242</v>
      </c>
      <c r="BA612" s="376">
        <v>1011365</v>
      </c>
      <c r="BB612" s="353">
        <v>1304479</v>
      </c>
      <c r="BC612" s="243">
        <v>1186000</v>
      </c>
    </row>
    <row r="613" spans="1:55">
      <c r="A613" s="23"/>
      <c r="B613" s="113"/>
      <c r="C613" s="10" t="s">
        <v>331</v>
      </c>
      <c r="D613" s="107"/>
      <c r="E613" s="107"/>
      <c r="F613" s="107"/>
      <c r="G613" s="107"/>
      <c r="H613" s="107"/>
      <c r="I613" s="107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324"/>
      <c r="W613" s="324"/>
      <c r="X613" s="218"/>
      <c r="Y613" s="218"/>
      <c r="Z613" s="218"/>
      <c r="AA613" s="218"/>
      <c r="AB613" s="218"/>
      <c r="AC613" s="218"/>
      <c r="AD613" s="218"/>
      <c r="AE613" s="218"/>
      <c r="AF613" s="218"/>
      <c r="AG613" s="218"/>
      <c r="AH613" s="218"/>
      <c r="AI613" s="218"/>
      <c r="AJ613" s="218"/>
      <c r="AK613" s="218"/>
      <c r="AL613" s="218"/>
      <c r="AM613" s="218"/>
      <c r="AN613" s="134">
        <v>463644</v>
      </c>
      <c r="AO613" s="134">
        <v>550212</v>
      </c>
      <c r="AP613" s="134">
        <v>606602</v>
      </c>
      <c r="AQ613" s="71">
        <f>AQ612</f>
        <v>662021</v>
      </c>
      <c r="AR613" s="71">
        <v>744771</v>
      </c>
      <c r="AS613" s="71">
        <v>751910</v>
      </c>
      <c r="AT613" s="71">
        <f>AT612</f>
        <v>845188</v>
      </c>
      <c r="AU613" s="71">
        <v>810863</v>
      </c>
      <c r="AV613" s="71">
        <v>859589.57</v>
      </c>
      <c r="AW613" s="71">
        <v>954407</v>
      </c>
      <c r="AX613" s="71">
        <v>896270</v>
      </c>
      <c r="AY613" s="71">
        <v>940809.7</v>
      </c>
      <c r="AZ613" s="71">
        <v>983242</v>
      </c>
      <c r="BA613" s="376">
        <v>1011365</v>
      </c>
      <c r="BB613" s="353"/>
      <c r="BC613" s="243">
        <v>1186000</v>
      </c>
    </row>
    <row r="614" spans="1:55">
      <c r="A614" s="23"/>
      <c r="B614" s="115"/>
      <c r="C614" s="66" t="s">
        <v>79</v>
      </c>
      <c r="D614" s="119"/>
      <c r="E614" s="119"/>
      <c r="F614" s="119"/>
      <c r="G614" s="119"/>
      <c r="H614" s="119"/>
      <c r="I614" s="119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327"/>
      <c r="W614" s="327"/>
      <c r="X614" s="328"/>
      <c r="Y614" s="328"/>
      <c r="Z614" s="328"/>
      <c r="AA614" s="328"/>
      <c r="AB614" s="328"/>
      <c r="AC614" s="328"/>
      <c r="AD614" s="328"/>
      <c r="AE614" s="328"/>
      <c r="AF614" s="328"/>
      <c r="AG614" s="328"/>
      <c r="AH614" s="328"/>
      <c r="AI614" s="328"/>
      <c r="AJ614" s="328"/>
      <c r="AK614" s="328"/>
      <c r="AL614" s="328"/>
      <c r="AM614" s="328"/>
      <c r="AN614" s="163">
        <v>0</v>
      </c>
      <c r="AO614" s="163">
        <v>227670</v>
      </c>
      <c r="AP614" s="163">
        <v>80981</v>
      </c>
      <c r="AQ614" s="81">
        <v>14493</v>
      </c>
      <c r="AR614" s="81">
        <v>83106</v>
      </c>
      <c r="AS614" s="81">
        <v>76375</v>
      </c>
      <c r="AT614" s="81">
        <v>73472</v>
      </c>
      <c r="AU614" s="81">
        <v>174766</v>
      </c>
      <c r="AV614" s="81">
        <v>109021</v>
      </c>
      <c r="AW614" s="81">
        <v>88640</v>
      </c>
      <c r="AX614" s="81">
        <v>82673</v>
      </c>
      <c r="AY614" s="81">
        <v>78048</v>
      </c>
      <c r="AZ614" s="81">
        <v>47616</v>
      </c>
      <c r="BA614" s="376">
        <v>82912</v>
      </c>
      <c r="BB614" s="353">
        <v>1</v>
      </c>
      <c r="BC614" s="243">
        <v>1</v>
      </c>
    </row>
    <row r="615" spans="1:55">
      <c r="A615" s="23"/>
      <c r="B615" s="115"/>
      <c r="C615" s="66" t="s">
        <v>80</v>
      </c>
      <c r="D615" s="119"/>
      <c r="E615" s="119"/>
      <c r="F615" s="119"/>
      <c r="G615" s="119"/>
      <c r="H615" s="119"/>
      <c r="I615" s="119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327"/>
      <c r="W615" s="327"/>
      <c r="X615" s="328"/>
      <c r="Y615" s="328"/>
      <c r="Z615" s="328"/>
      <c r="AA615" s="328"/>
      <c r="AB615" s="328"/>
      <c r="AC615" s="328"/>
      <c r="AD615" s="328"/>
      <c r="AE615" s="328"/>
      <c r="AF615" s="328"/>
      <c r="AG615" s="328"/>
      <c r="AH615" s="328"/>
      <c r="AI615" s="328"/>
      <c r="AJ615" s="328"/>
      <c r="AK615" s="328"/>
      <c r="AL615" s="328"/>
      <c r="AM615" s="328"/>
      <c r="AN615" s="163">
        <v>124</v>
      </c>
      <c r="AO615" s="163">
        <v>121</v>
      </c>
      <c r="AP615" s="163">
        <v>83</v>
      </c>
      <c r="AQ615" s="81">
        <v>395</v>
      </c>
      <c r="AR615" s="81">
        <v>1037</v>
      </c>
      <c r="AS615" s="81">
        <v>129</v>
      </c>
      <c r="AT615" s="81">
        <v>136</v>
      </c>
      <c r="AU615" s="81">
        <v>2152</v>
      </c>
      <c r="AV615" s="81">
        <v>707</v>
      </c>
      <c r="AW615" s="81">
        <v>320</v>
      </c>
      <c r="AX615" s="81"/>
      <c r="AY615" s="81">
        <v>1016.955</v>
      </c>
      <c r="AZ615" s="81">
        <v>3014</v>
      </c>
      <c r="BA615" s="376">
        <v>217</v>
      </c>
      <c r="BB615" s="353">
        <v>95</v>
      </c>
      <c r="BC615" s="243">
        <v>92</v>
      </c>
    </row>
    <row r="616" spans="1:55">
      <c r="A616" s="23"/>
      <c r="B616" s="82"/>
      <c r="C616" s="82" t="s">
        <v>321</v>
      </c>
      <c r="D616" s="82"/>
      <c r="E616" s="108"/>
      <c r="F616" s="108"/>
      <c r="G616" s="108"/>
      <c r="H616" s="108"/>
      <c r="I616" s="10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329"/>
      <c r="W616" s="329"/>
      <c r="X616" s="330"/>
      <c r="Y616" s="330"/>
      <c r="Z616" s="330"/>
      <c r="AA616" s="330"/>
      <c r="AB616" s="330"/>
      <c r="AC616" s="330"/>
      <c r="AD616" s="330"/>
      <c r="AE616" s="330"/>
      <c r="AF616" s="330"/>
      <c r="AG616" s="330"/>
      <c r="AH616" s="330"/>
      <c r="AI616" s="330"/>
      <c r="AJ616" s="330"/>
      <c r="AK616" s="330"/>
      <c r="AL616" s="330"/>
      <c r="AM616" s="330"/>
      <c r="AN616" s="142">
        <v>2547661</v>
      </c>
      <c r="AO616" s="142">
        <v>3341249</v>
      </c>
      <c r="AP616" s="142">
        <v>3584540</v>
      </c>
      <c r="AQ616" s="82">
        <v>3903097.46</v>
      </c>
      <c r="AR616" s="82">
        <v>4356882</v>
      </c>
      <c r="AS616" s="82">
        <v>4464489</v>
      </c>
      <c r="AT616" s="82">
        <v>4590732</v>
      </c>
      <c r="AU616" s="82">
        <v>4877216</v>
      </c>
      <c r="AV616" s="82">
        <v>5134091.8679999998</v>
      </c>
      <c r="AW616" s="82">
        <v>5306001</v>
      </c>
      <c r="AX616" s="82">
        <f>AX617+AX618+AX620+AX621+AX622</f>
        <v>5596035</v>
      </c>
      <c r="AY616" s="82">
        <v>5900535.5</v>
      </c>
      <c r="AZ616" s="82">
        <v>6314756</v>
      </c>
      <c r="BA616" s="376">
        <v>6580546</v>
      </c>
      <c r="BB616" s="358">
        <v>7458133</v>
      </c>
      <c r="BC616" s="243">
        <v>7557915</v>
      </c>
    </row>
    <row r="617" spans="1:55">
      <c r="A617" s="23"/>
      <c r="B617" s="116"/>
      <c r="C617" s="8" t="s">
        <v>105</v>
      </c>
      <c r="D617" s="182"/>
      <c r="E617" s="182"/>
      <c r="F617" s="182"/>
      <c r="G617" s="182"/>
      <c r="H617" s="182"/>
      <c r="I617" s="182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331"/>
      <c r="W617" s="331"/>
      <c r="X617" s="332"/>
      <c r="Y617" s="332"/>
      <c r="Z617" s="332"/>
      <c r="AA617" s="332"/>
      <c r="AB617" s="332"/>
      <c r="AC617" s="332"/>
      <c r="AD617" s="332"/>
      <c r="AE617" s="332"/>
      <c r="AF617" s="332"/>
      <c r="AG617" s="332"/>
      <c r="AH617" s="332"/>
      <c r="AI617" s="332"/>
      <c r="AJ617" s="332"/>
      <c r="AK617" s="332"/>
      <c r="AL617" s="332"/>
      <c r="AM617" s="332"/>
      <c r="AN617" s="143">
        <v>217147</v>
      </c>
      <c r="AO617" s="143">
        <v>224456</v>
      </c>
      <c r="AP617" s="143">
        <v>224466</v>
      </c>
      <c r="AQ617" s="71">
        <v>239309</v>
      </c>
      <c r="AR617" s="71">
        <v>242075</v>
      </c>
      <c r="AS617" s="71">
        <v>233830</v>
      </c>
      <c r="AT617" s="71">
        <v>281680</v>
      </c>
      <c r="AU617" s="71">
        <v>256715</v>
      </c>
      <c r="AV617" s="71">
        <v>267354</v>
      </c>
      <c r="AW617" s="71">
        <v>251270</v>
      </c>
      <c r="AX617" s="235">
        <v>230219</v>
      </c>
      <c r="AY617" s="235">
        <v>236206</v>
      </c>
      <c r="AZ617" s="235">
        <v>228327</v>
      </c>
      <c r="BA617" s="376">
        <v>219623</v>
      </c>
      <c r="BB617" s="358">
        <v>249142</v>
      </c>
      <c r="BC617" s="243">
        <v>250906</v>
      </c>
    </row>
    <row r="618" spans="1:55">
      <c r="A618" s="23"/>
      <c r="B618" s="116"/>
      <c r="C618" s="8" t="s">
        <v>527</v>
      </c>
      <c r="D618" s="182"/>
      <c r="E618" s="182"/>
      <c r="F618" s="182"/>
      <c r="G618" s="182"/>
      <c r="H618" s="182"/>
      <c r="I618" s="182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331"/>
      <c r="W618" s="331"/>
      <c r="X618" s="332"/>
      <c r="Y618" s="332"/>
      <c r="Z618" s="332"/>
      <c r="AA618" s="332"/>
      <c r="AB618" s="332"/>
      <c r="AC618" s="332"/>
      <c r="AD618" s="332"/>
      <c r="AE618" s="332"/>
      <c r="AF618" s="332"/>
      <c r="AG618" s="332"/>
      <c r="AH618" s="332"/>
      <c r="AI618" s="332"/>
      <c r="AJ618" s="332"/>
      <c r="AK618" s="332"/>
      <c r="AL618" s="332"/>
      <c r="AM618" s="332"/>
      <c r="AN618" s="143">
        <v>2151545</v>
      </c>
      <c r="AO618" s="143">
        <v>2782165</v>
      </c>
      <c r="AP618" s="143">
        <v>3216910</v>
      </c>
      <c r="AQ618" s="71">
        <v>3609659</v>
      </c>
      <c r="AR618" s="71">
        <v>4028183</v>
      </c>
      <c r="AS618" s="71">
        <v>4148741</v>
      </c>
      <c r="AT618" s="71">
        <v>4108086</v>
      </c>
      <c r="AU618" s="71">
        <v>4281625</v>
      </c>
      <c r="AV618" s="71">
        <v>4540751</v>
      </c>
      <c r="AW618" s="71">
        <v>4820410</v>
      </c>
      <c r="AX618" s="235">
        <v>5119717</v>
      </c>
      <c r="AY618" s="235">
        <v>5429916.5</v>
      </c>
      <c r="AZ618" s="235">
        <v>5835708</v>
      </c>
      <c r="BA618" s="376">
        <v>6121833</v>
      </c>
      <c r="BB618" s="358">
        <v>7029612</v>
      </c>
      <c r="BC618" s="243">
        <v>7108127</v>
      </c>
    </row>
    <row r="619" spans="1:55">
      <c r="A619" s="23"/>
      <c r="B619" s="116"/>
      <c r="C619" s="8" t="s">
        <v>608</v>
      </c>
      <c r="D619" s="182"/>
      <c r="E619" s="182"/>
      <c r="F619" s="182"/>
      <c r="G619" s="182"/>
      <c r="H619" s="182"/>
      <c r="I619" s="182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331"/>
      <c r="W619" s="331"/>
      <c r="X619" s="332"/>
      <c r="Y619" s="332"/>
      <c r="Z619" s="332"/>
      <c r="AA619" s="332"/>
      <c r="AB619" s="332"/>
      <c r="AC619" s="332"/>
      <c r="AD619" s="332"/>
      <c r="AE619" s="332"/>
      <c r="AF619" s="332"/>
      <c r="AG619" s="332"/>
      <c r="AH619" s="332"/>
      <c r="AI619" s="332"/>
      <c r="AJ619" s="332"/>
      <c r="AK619" s="332"/>
      <c r="AL619" s="332"/>
      <c r="AM619" s="332"/>
      <c r="AN619" s="143">
        <v>16583</v>
      </c>
      <c r="AO619" s="143">
        <v>16583</v>
      </c>
      <c r="AP619" s="143">
        <v>16583</v>
      </c>
      <c r="AQ619" s="71">
        <v>4222</v>
      </c>
      <c r="AR619" s="71">
        <v>4222</v>
      </c>
      <c r="AS619" s="71">
        <v>4222</v>
      </c>
      <c r="AT619" s="71">
        <v>1435</v>
      </c>
      <c r="AU619" s="71">
        <v>1435</v>
      </c>
      <c r="AV619" s="71">
        <v>1435</v>
      </c>
      <c r="AW619" s="71">
        <v>0</v>
      </c>
      <c r="AX619" s="235"/>
      <c r="AY619" s="235">
        <v>0</v>
      </c>
      <c r="AZ619" s="235">
        <v>0</v>
      </c>
      <c r="BA619" s="376">
        <v>0</v>
      </c>
      <c r="BB619" s="358">
        <v>1</v>
      </c>
      <c r="BC619" s="243">
        <v>1</v>
      </c>
    </row>
    <row r="620" spans="1:55">
      <c r="A620" s="23"/>
      <c r="B620" s="116"/>
      <c r="C620" s="8" t="s">
        <v>604</v>
      </c>
      <c r="D620" s="182"/>
      <c r="E620" s="182"/>
      <c r="F620" s="182"/>
      <c r="G620" s="182"/>
      <c r="H620" s="182"/>
      <c r="I620" s="182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331"/>
      <c r="W620" s="331"/>
      <c r="X620" s="332"/>
      <c r="Y620" s="332"/>
      <c r="Z620" s="332"/>
      <c r="AA620" s="332"/>
      <c r="AB620" s="332"/>
      <c r="AC620" s="332"/>
      <c r="AD620" s="332"/>
      <c r="AE620" s="332"/>
      <c r="AF620" s="332"/>
      <c r="AG620" s="332"/>
      <c r="AH620" s="332"/>
      <c r="AI620" s="332"/>
      <c r="AJ620" s="332"/>
      <c r="AK620" s="332"/>
      <c r="AL620" s="332"/>
      <c r="AM620" s="332"/>
      <c r="AN620" s="216"/>
      <c r="AO620" s="216"/>
      <c r="AP620" s="216"/>
      <c r="AQ620" s="216"/>
      <c r="AR620" s="216"/>
      <c r="AS620" s="216"/>
      <c r="AT620" s="71">
        <v>124472</v>
      </c>
      <c r="AU620" s="71">
        <v>113791</v>
      </c>
      <c r="AV620" s="71">
        <v>157297</v>
      </c>
      <c r="AW620" s="71">
        <v>147448</v>
      </c>
      <c r="AX620" s="235">
        <v>156811</v>
      </c>
      <c r="AY620" s="235">
        <v>155085</v>
      </c>
      <c r="AZ620" s="235">
        <v>153374</v>
      </c>
      <c r="BA620" s="376">
        <v>158462</v>
      </c>
      <c r="BB620" s="358">
        <v>169517</v>
      </c>
      <c r="BC620" s="243">
        <v>176032</v>
      </c>
    </row>
    <row r="621" spans="1:55">
      <c r="A621" s="23"/>
      <c r="B621" s="116"/>
      <c r="C621" s="8" t="s">
        <v>525</v>
      </c>
      <c r="D621" s="182"/>
      <c r="E621" s="182"/>
      <c r="F621" s="182"/>
      <c r="G621" s="182"/>
      <c r="H621" s="182"/>
      <c r="I621" s="182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331"/>
      <c r="W621" s="331"/>
      <c r="X621" s="332"/>
      <c r="Y621" s="332"/>
      <c r="Z621" s="332"/>
      <c r="AA621" s="332"/>
      <c r="AB621" s="332"/>
      <c r="AC621" s="332"/>
      <c r="AD621" s="332"/>
      <c r="AE621" s="332"/>
      <c r="AF621" s="332"/>
      <c r="AG621" s="332"/>
      <c r="AH621" s="332"/>
      <c r="AI621" s="332"/>
      <c r="AJ621" s="332"/>
      <c r="AK621" s="332"/>
      <c r="AL621" s="332"/>
      <c r="AM621" s="332"/>
      <c r="AN621" s="143">
        <v>162385</v>
      </c>
      <c r="AO621" s="143">
        <v>134282</v>
      </c>
      <c r="AP621" s="143">
        <v>78240</v>
      </c>
      <c r="AQ621" s="71">
        <v>27865</v>
      </c>
      <c r="AR621" s="71">
        <v>42530</v>
      </c>
      <c r="AS621" s="71">
        <v>86</v>
      </c>
      <c r="AT621" s="71">
        <v>13029</v>
      </c>
      <c r="AU621" s="71">
        <v>115527</v>
      </c>
      <c r="AV621" s="71">
        <v>87203</v>
      </c>
      <c r="AW621" s="71">
        <v>44337</v>
      </c>
      <c r="AX621" s="235">
        <v>916</v>
      </c>
      <c r="AY621" s="235">
        <v>490.59</v>
      </c>
      <c r="AZ621" s="235">
        <v>52806</v>
      </c>
      <c r="BA621" s="376">
        <v>42250</v>
      </c>
      <c r="BB621" s="358">
        <v>169</v>
      </c>
      <c r="BC621" s="243">
        <v>14796</v>
      </c>
    </row>
    <row r="622" spans="1:55">
      <c r="A622" s="23"/>
      <c r="B622" s="116"/>
      <c r="C622" s="8" t="s">
        <v>119</v>
      </c>
      <c r="D622" s="182"/>
      <c r="E622" s="182"/>
      <c r="F622" s="182"/>
      <c r="G622" s="182"/>
      <c r="H622" s="182"/>
      <c r="I622" s="182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331"/>
      <c r="W622" s="331"/>
      <c r="X622" s="332"/>
      <c r="Y622" s="332"/>
      <c r="Z622" s="332"/>
      <c r="AA622" s="332"/>
      <c r="AB622" s="332"/>
      <c r="AC622" s="332"/>
      <c r="AD622" s="332"/>
      <c r="AE622" s="332"/>
      <c r="AF622" s="332"/>
      <c r="AG622" s="332"/>
      <c r="AH622" s="332"/>
      <c r="AI622" s="332"/>
      <c r="AJ622" s="332"/>
      <c r="AK622" s="332"/>
      <c r="AL622" s="332"/>
      <c r="AM622" s="332"/>
      <c r="AN622" s="143">
        <v>0</v>
      </c>
      <c r="AO622" s="143">
        <v>183762.5</v>
      </c>
      <c r="AP622" s="143">
        <v>48340</v>
      </c>
      <c r="AQ622" s="84">
        <v>22043</v>
      </c>
      <c r="AR622" s="84">
        <v>39871</v>
      </c>
      <c r="AS622" s="84">
        <v>77610</v>
      </c>
      <c r="AT622" s="84">
        <v>62028</v>
      </c>
      <c r="AU622" s="84">
        <v>108122</v>
      </c>
      <c r="AV622" s="84">
        <v>80052</v>
      </c>
      <c r="AW622" s="84">
        <v>42536</v>
      </c>
      <c r="AX622" s="236">
        <v>88372</v>
      </c>
      <c r="AY622" s="236">
        <v>78837</v>
      </c>
      <c r="AZ622" s="236">
        <v>44541</v>
      </c>
      <c r="BA622" s="376">
        <v>38378</v>
      </c>
      <c r="BB622" s="358">
        <v>6678</v>
      </c>
      <c r="BC622" s="243">
        <v>5723</v>
      </c>
    </row>
    <row r="623" spans="1:55">
      <c r="A623" s="28"/>
      <c r="B623" s="112" t="s">
        <v>344</v>
      </c>
      <c r="C623" s="7" t="s">
        <v>320</v>
      </c>
      <c r="D623" s="106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322"/>
      <c r="W623" s="322"/>
      <c r="X623" s="323"/>
      <c r="Y623" s="323"/>
      <c r="Z623" s="323"/>
      <c r="AA623" s="323"/>
      <c r="AB623" s="323"/>
      <c r="AC623" s="323"/>
      <c r="AD623" s="323"/>
      <c r="AE623" s="323"/>
      <c r="AF623" s="323"/>
      <c r="AG623" s="323"/>
      <c r="AH623" s="323"/>
      <c r="AI623" s="323"/>
      <c r="AJ623" s="323"/>
      <c r="AK623" s="323"/>
      <c r="AL623" s="323"/>
      <c r="AM623" s="323"/>
      <c r="AN623" s="164"/>
      <c r="AO623" s="164"/>
      <c r="AP623" s="164"/>
      <c r="AQ623" s="199"/>
      <c r="AR623" s="176"/>
      <c r="AS623" s="176"/>
      <c r="AT623" s="199"/>
      <c r="AU623" s="199"/>
      <c r="AV623" s="75">
        <v>1698053</v>
      </c>
      <c r="AW623" s="75">
        <v>1838270</v>
      </c>
      <c r="AX623" s="133"/>
      <c r="AY623" s="75">
        <v>2011442.58</v>
      </c>
      <c r="AZ623" s="75">
        <v>2230754</v>
      </c>
      <c r="BA623" s="376">
        <v>2210590</v>
      </c>
      <c r="BB623" s="353">
        <v>2406950</v>
      </c>
      <c r="BC623" s="243">
        <v>2448039</v>
      </c>
    </row>
    <row r="624" spans="1:55">
      <c r="A624" s="28"/>
      <c r="B624" s="113"/>
      <c r="C624" s="10" t="s">
        <v>345</v>
      </c>
      <c r="D624" s="10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324"/>
      <c r="W624" s="324"/>
      <c r="X624" s="218"/>
      <c r="Y624" s="218"/>
      <c r="Z624" s="218"/>
      <c r="AA624" s="218"/>
      <c r="AB624" s="218"/>
      <c r="AC624" s="218"/>
      <c r="AD624" s="218"/>
      <c r="AE624" s="218"/>
      <c r="AF624" s="218"/>
      <c r="AG624" s="218"/>
      <c r="AH624" s="218"/>
      <c r="AI624" s="218"/>
      <c r="AJ624" s="218"/>
      <c r="AK624" s="218"/>
      <c r="AL624" s="218"/>
      <c r="AM624" s="218"/>
      <c r="AN624" s="137"/>
      <c r="AO624" s="137"/>
      <c r="AP624" s="137"/>
      <c r="AQ624" s="72"/>
      <c r="AR624" s="137"/>
      <c r="AS624" s="137"/>
      <c r="AT624" s="72"/>
      <c r="AU624" s="72"/>
      <c r="AV624" s="71">
        <v>1011770</v>
      </c>
      <c r="AW624" s="71">
        <v>1017270</v>
      </c>
      <c r="AX624" s="71">
        <v>1087059</v>
      </c>
      <c r="AY624" s="71">
        <v>1101532.6000000001</v>
      </c>
      <c r="AZ624" s="71">
        <v>1247006</v>
      </c>
      <c r="BA624" s="376">
        <v>1231576.5</v>
      </c>
      <c r="BB624" s="353">
        <v>1347791</v>
      </c>
      <c r="BC624" s="243">
        <v>1338320</v>
      </c>
    </row>
    <row r="625" spans="1:55">
      <c r="A625" s="28"/>
      <c r="B625" s="113"/>
      <c r="C625" s="10" t="s">
        <v>76</v>
      </c>
      <c r="D625" s="10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324"/>
      <c r="W625" s="324"/>
      <c r="X625" s="218"/>
      <c r="Y625" s="218"/>
      <c r="Z625" s="218"/>
      <c r="AA625" s="218"/>
      <c r="AB625" s="218"/>
      <c r="AC625" s="218"/>
      <c r="AD625" s="218"/>
      <c r="AE625" s="218"/>
      <c r="AF625" s="218"/>
      <c r="AG625" s="218"/>
      <c r="AH625" s="218"/>
      <c r="AI625" s="218"/>
      <c r="AJ625" s="218"/>
      <c r="AK625" s="218"/>
      <c r="AL625" s="218"/>
      <c r="AM625" s="218"/>
      <c r="AN625" s="137"/>
      <c r="AO625" s="137"/>
      <c r="AP625" s="137"/>
      <c r="AQ625" s="72"/>
      <c r="AR625" s="137"/>
      <c r="AS625" s="137"/>
      <c r="AT625" s="72"/>
      <c r="AU625" s="72"/>
      <c r="AV625" s="71">
        <v>664725</v>
      </c>
      <c r="AW625" s="71">
        <v>793684</v>
      </c>
      <c r="AX625" s="71">
        <v>799363</v>
      </c>
      <c r="AY625" s="71">
        <v>847221.446</v>
      </c>
      <c r="AZ625" s="71">
        <v>899229</v>
      </c>
      <c r="BA625" s="376">
        <v>912934</v>
      </c>
      <c r="BB625" s="353">
        <v>996864</v>
      </c>
      <c r="BC625" s="243">
        <v>1028769</v>
      </c>
    </row>
    <row r="626" spans="1:55">
      <c r="A626" s="28"/>
      <c r="B626" s="113"/>
      <c r="C626" s="10" t="s">
        <v>79</v>
      </c>
      <c r="D626" s="10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324"/>
      <c r="W626" s="324"/>
      <c r="X626" s="218"/>
      <c r="Y626" s="218"/>
      <c r="Z626" s="218"/>
      <c r="AA626" s="218"/>
      <c r="AB626" s="218"/>
      <c r="AC626" s="218"/>
      <c r="AD626" s="218"/>
      <c r="AE626" s="218"/>
      <c r="AF626" s="218"/>
      <c r="AG626" s="218"/>
      <c r="AH626" s="218"/>
      <c r="AI626" s="218"/>
      <c r="AJ626" s="218"/>
      <c r="AK626" s="218"/>
      <c r="AL626" s="218"/>
      <c r="AM626" s="218"/>
      <c r="AN626" s="137"/>
      <c r="AO626" s="137"/>
      <c r="AP626" s="137"/>
      <c r="AQ626" s="72"/>
      <c r="AR626" s="137"/>
      <c r="AS626" s="137"/>
      <c r="AT626" s="72"/>
      <c r="AU626" s="72"/>
      <c r="AV626" s="21"/>
      <c r="AW626" s="177">
        <v>2099</v>
      </c>
      <c r="AX626" s="177">
        <v>13839</v>
      </c>
      <c r="AY626" s="177">
        <v>3338</v>
      </c>
      <c r="AZ626" s="177">
        <v>18925</v>
      </c>
      <c r="BA626" s="377">
        <v>6547</v>
      </c>
      <c r="BB626" s="353">
        <v>1</v>
      </c>
      <c r="BC626" s="243">
        <v>1</v>
      </c>
    </row>
    <row r="627" spans="1:55">
      <c r="A627" s="28"/>
      <c r="B627" s="113"/>
      <c r="C627" s="10" t="s">
        <v>340</v>
      </c>
      <c r="D627" s="10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324"/>
      <c r="W627" s="324"/>
      <c r="X627" s="218"/>
      <c r="Y627" s="218"/>
      <c r="Z627" s="218"/>
      <c r="AA627" s="218"/>
      <c r="AB627" s="218"/>
      <c r="AC627" s="218"/>
      <c r="AD627" s="218"/>
      <c r="AE627" s="218"/>
      <c r="AF627" s="218"/>
      <c r="AG627" s="218"/>
      <c r="AH627" s="218"/>
      <c r="AI627" s="218"/>
      <c r="AJ627" s="218"/>
      <c r="AK627" s="218"/>
      <c r="AL627" s="218"/>
      <c r="AM627" s="218"/>
      <c r="AN627" s="137"/>
      <c r="AO627" s="137"/>
      <c r="AP627" s="137"/>
      <c r="AQ627" s="72"/>
      <c r="AR627" s="137"/>
      <c r="AS627" s="137"/>
      <c r="AT627" s="72"/>
      <c r="AU627" s="72"/>
      <c r="AV627" s="81">
        <v>21567</v>
      </c>
      <c r="AW627" s="81">
        <v>25217</v>
      </c>
      <c r="AX627" s="81">
        <v>66877</v>
      </c>
      <c r="AY627" s="81">
        <v>59350</v>
      </c>
      <c r="AZ627" s="81">
        <v>65594</v>
      </c>
      <c r="BA627" s="376">
        <v>59532</v>
      </c>
      <c r="BB627" s="353">
        <v>62293</v>
      </c>
      <c r="BC627" s="243">
        <v>80948</v>
      </c>
    </row>
    <row r="628" spans="1:55">
      <c r="A628" s="28"/>
      <c r="B628" s="113"/>
      <c r="C628" s="10" t="s">
        <v>321</v>
      </c>
      <c r="D628" s="10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324"/>
      <c r="W628" s="324"/>
      <c r="X628" s="218"/>
      <c r="Y628" s="218"/>
      <c r="Z628" s="218"/>
      <c r="AA628" s="218"/>
      <c r="AB628" s="218"/>
      <c r="AC628" s="218"/>
      <c r="AD628" s="218"/>
      <c r="AE628" s="218"/>
      <c r="AF628" s="218"/>
      <c r="AG628" s="218"/>
      <c r="AH628" s="218"/>
      <c r="AI628" s="218"/>
      <c r="AJ628" s="218"/>
      <c r="AK628" s="218"/>
      <c r="AL628" s="218"/>
      <c r="AM628" s="218"/>
      <c r="AN628" s="137"/>
      <c r="AO628" s="137"/>
      <c r="AP628" s="137"/>
      <c r="AQ628" s="72"/>
      <c r="AR628" s="137"/>
      <c r="AS628" s="137"/>
      <c r="AT628" s="72"/>
      <c r="AU628" s="72"/>
      <c r="AV628" s="82">
        <v>1695953.7</v>
      </c>
      <c r="AW628" s="82">
        <v>1824432</v>
      </c>
      <c r="AX628" s="82">
        <f>AX629+AX631+AX632+AX633+AX630</f>
        <v>1963800</v>
      </c>
      <c r="AY628" s="82">
        <v>1992517.7560000001</v>
      </c>
      <c r="AZ628" s="82">
        <v>2224207</v>
      </c>
      <c r="BA628" s="376">
        <v>2200341</v>
      </c>
      <c r="BB628" s="358">
        <v>2406950</v>
      </c>
      <c r="BC628" s="243">
        <v>2448039</v>
      </c>
    </row>
    <row r="629" spans="1:55">
      <c r="A629" s="28"/>
      <c r="B629" s="113"/>
      <c r="C629" s="10" t="s">
        <v>105</v>
      </c>
      <c r="D629" s="10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324"/>
      <c r="W629" s="324"/>
      <c r="X629" s="218"/>
      <c r="Y629" s="218"/>
      <c r="Z629" s="218"/>
      <c r="AA629" s="218"/>
      <c r="AB629" s="218"/>
      <c r="AC629" s="218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137"/>
      <c r="AO629" s="137"/>
      <c r="AP629" s="137"/>
      <c r="AQ629" s="72"/>
      <c r="AR629" s="137"/>
      <c r="AS629" s="137"/>
      <c r="AT629" s="72"/>
      <c r="AU629" s="72"/>
      <c r="AV629" s="71">
        <v>5817</v>
      </c>
      <c r="AW629" s="71">
        <v>4771</v>
      </c>
      <c r="AX629" s="71">
        <v>6726</v>
      </c>
      <c r="AY629" s="71">
        <v>3795</v>
      </c>
      <c r="AZ629" s="71">
        <v>6895</v>
      </c>
      <c r="BA629" s="376">
        <v>4067</v>
      </c>
      <c r="BB629" s="358">
        <v>8374</v>
      </c>
      <c r="BC629" s="243">
        <v>4954</v>
      </c>
    </row>
    <row r="630" spans="1:55">
      <c r="B630" s="114"/>
      <c r="C630" s="18" t="s">
        <v>319</v>
      </c>
      <c r="D630" s="108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329"/>
      <c r="W630" s="329"/>
      <c r="X630" s="330"/>
      <c r="Y630" s="330"/>
      <c r="Z630" s="330"/>
      <c r="AA630" s="330"/>
      <c r="AB630" s="330"/>
      <c r="AC630" s="330"/>
      <c r="AD630" s="330"/>
      <c r="AE630" s="330"/>
      <c r="AF630" s="330"/>
      <c r="AG630" s="330"/>
      <c r="AH630" s="330"/>
      <c r="AI630" s="330"/>
      <c r="AJ630" s="330"/>
      <c r="AK630" s="330"/>
      <c r="AL630" s="330"/>
      <c r="AM630" s="330"/>
      <c r="AN630" s="165"/>
      <c r="AO630" s="165"/>
      <c r="AP630" s="165"/>
      <c r="AQ630" s="201"/>
      <c r="AR630" s="165"/>
      <c r="AS630" s="161"/>
      <c r="AT630" s="191"/>
      <c r="AU630" s="191"/>
      <c r="AV630" s="84"/>
      <c r="AW630" s="84"/>
      <c r="AX630" s="84">
        <v>25000</v>
      </c>
      <c r="AY630" s="84">
        <v>29750</v>
      </c>
      <c r="AZ630" s="81">
        <v>26650</v>
      </c>
      <c r="BA630" s="376">
        <v>28000</v>
      </c>
      <c r="BB630" s="358">
        <v>29050</v>
      </c>
      <c r="BC630" s="243">
        <v>30100</v>
      </c>
    </row>
    <row r="631" spans="1:55">
      <c r="B631" s="115"/>
      <c r="C631" s="66" t="s">
        <v>605</v>
      </c>
      <c r="D631" s="119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327"/>
      <c r="W631" s="327"/>
      <c r="X631" s="328"/>
      <c r="Y631" s="328"/>
      <c r="Z631" s="328"/>
      <c r="AA631" s="328"/>
      <c r="AB631" s="328"/>
      <c r="AC631" s="328"/>
      <c r="AD631" s="328"/>
      <c r="AE631" s="328"/>
      <c r="AF631" s="328"/>
      <c r="AG631" s="328"/>
      <c r="AH631" s="328"/>
      <c r="AI631" s="328"/>
      <c r="AJ631" s="328"/>
      <c r="AK631" s="328"/>
      <c r="AL631" s="328"/>
      <c r="AM631" s="328"/>
      <c r="AN631" s="161"/>
      <c r="AO631" s="161"/>
      <c r="AP631" s="161"/>
      <c r="AQ631" s="191"/>
      <c r="AR631" s="161"/>
      <c r="AS631" s="161"/>
      <c r="AT631" s="191"/>
      <c r="AU631" s="191"/>
      <c r="AV631" s="81">
        <v>1618752</v>
      </c>
      <c r="AW631" s="81">
        <v>1742465</v>
      </c>
      <c r="AX631" s="81">
        <v>1871713</v>
      </c>
      <c r="AY631" s="81">
        <v>1901268.77</v>
      </c>
      <c r="AZ631" s="81">
        <v>2117828</v>
      </c>
      <c r="BA631" s="376">
        <v>2106410</v>
      </c>
      <c r="BB631" s="358">
        <v>2302553</v>
      </c>
      <c r="BC631" s="243">
        <v>2342552</v>
      </c>
    </row>
    <row r="632" spans="1:55">
      <c r="B632" s="115"/>
      <c r="C632" s="66" t="s">
        <v>343</v>
      </c>
      <c r="D632" s="119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327"/>
      <c r="W632" s="327"/>
      <c r="X632" s="328"/>
      <c r="Y632" s="328"/>
      <c r="Z632" s="328"/>
      <c r="AA632" s="328"/>
      <c r="AB632" s="328"/>
      <c r="AC632" s="328"/>
      <c r="AD632" s="328"/>
      <c r="AE632" s="328"/>
      <c r="AF632" s="328"/>
      <c r="AG632" s="328"/>
      <c r="AH632" s="328"/>
      <c r="AI632" s="328"/>
      <c r="AJ632" s="328"/>
      <c r="AK632" s="328"/>
      <c r="AL632" s="328"/>
      <c r="AM632" s="328"/>
      <c r="AN632" s="161"/>
      <c r="AO632" s="161"/>
      <c r="AP632" s="161"/>
      <c r="AQ632" s="191"/>
      <c r="AR632" s="161"/>
      <c r="AS632" s="161"/>
      <c r="AT632" s="191"/>
      <c r="AU632" s="191"/>
      <c r="AV632" s="81">
        <v>71384</v>
      </c>
      <c r="AW632" s="81">
        <v>72770</v>
      </c>
      <c r="AX632" s="81">
        <v>50661</v>
      </c>
      <c r="AY632" s="81">
        <v>53033</v>
      </c>
      <c r="AZ632" s="81">
        <v>55562</v>
      </c>
      <c r="BA632" s="376">
        <v>57188</v>
      </c>
      <c r="BB632" s="358">
        <v>64460</v>
      </c>
      <c r="BC632" s="243">
        <v>67920</v>
      </c>
    </row>
    <row r="633" spans="1:55">
      <c r="B633" s="115"/>
      <c r="C633" s="66" t="s">
        <v>119</v>
      </c>
      <c r="D633" s="119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327"/>
      <c r="W633" s="327"/>
      <c r="X633" s="328"/>
      <c r="Y633" s="328"/>
      <c r="Z633" s="328"/>
      <c r="AA633" s="328"/>
      <c r="AB633" s="328"/>
      <c r="AC633" s="328"/>
      <c r="AD633" s="328"/>
      <c r="AE633" s="328"/>
      <c r="AF633" s="328"/>
      <c r="AG633" s="328"/>
      <c r="AH633" s="328"/>
      <c r="AI633" s="328"/>
      <c r="AJ633" s="328"/>
      <c r="AK633" s="328"/>
      <c r="AL633" s="328"/>
      <c r="AM633" s="328"/>
      <c r="AN633" s="161"/>
      <c r="AO633" s="161"/>
      <c r="AP633" s="161"/>
      <c r="AQ633" s="191"/>
      <c r="AR633" s="161"/>
      <c r="AS633" s="161"/>
      <c r="AT633" s="191"/>
      <c r="AU633" s="191"/>
      <c r="AV633" s="81">
        <v>0</v>
      </c>
      <c r="AW633" s="81">
        <v>4426</v>
      </c>
      <c r="AX633" s="81">
        <v>9700</v>
      </c>
      <c r="AY633" s="81">
        <v>4670</v>
      </c>
      <c r="AZ633" s="81">
        <v>17273</v>
      </c>
      <c r="BA633" s="376">
        <v>4675</v>
      </c>
      <c r="BB633" s="358">
        <v>2510</v>
      </c>
      <c r="BC633" s="243">
        <v>2510</v>
      </c>
    </row>
    <row r="634" spans="1:55">
      <c r="A634" s="23" t="s">
        <v>771</v>
      </c>
      <c r="B634" s="112" t="s">
        <v>332</v>
      </c>
      <c r="C634" s="7" t="s">
        <v>721</v>
      </c>
      <c r="D634" s="106"/>
      <c r="E634" s="106"/>
      <c r="F634" s="106"/>
      <c r="G634" s="106"/>
      <c r="H634" s="106"/>
      <c r="I634" s="10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322"/>
      <c r="W634" s="322"/>
      <c r="X634" s="323"/>
      <c r="Y634" s="323"/>
      <c r="Z634" s="323"/>
      <c r="AA634" s="323"/>
      <c r="AB634" s="323"/>
      <c r="AC634" s="323"/>
      <c r="AD634" s="323"/>
      <c r="AE634" s="323"/>
      <c r="AF634" s="323"/>
      <c r="AG634" s="308"/>
      <c r="AH634" s="132">
        <v>1031291</v>
      </c>
      <c r="AI634" s="132">
        <v>1599778</v>
      </c>
      <c r="AJ634" s="132">
        <v>1990968</v>
      </c>
      <c r="AK634" s="132">
        <v>1303184</v>
      </c>
      <c r="AL634" s="82">
        <v>1242096</v>
      </c>
      <c r="AM634" s="132">
        <v>1659945</v>
      </c>
      <c r="AN634" s="82">
        <v>1493860</v>
      </c>
      <c r="AO634" s="82">
        <v>1200574</v>
      </c>
      <c r="AP634" s="82">
        <v>1083384</v>
      </c>
      <c r="AQ634" s="82">
        <v>877665</v>
      </c>
      <c r="AR634" s="132">
        <v>1002846</v>
      </c>
      <c r="AS634" s="132">
        <v>597793</v>
      </c>
      <c r="AT634" s="82">
        <v>751414</v>
      </c>
      <c r="AU634" s="82">
        <v>700438</v>
      </c>
      <c r="AV634" s="82">
        <v>1061047</v>
      </c>
      <c r="AW634" s="82">
        <v>1030824</v>
      </c>
      <c r="AX634" s="82">
        <v>782563</v>
      </c>
      <c r="AY634" s="82">
        <v>1197054</v>
      </c>
      <c r="AZ634" s="82">
        <v>378090.5</v>
      </c>
      <c r="BA634" s="82">
        <v>12712</v>
      </c>
      <c r="BC634" s="177"/>
    </row>
    <row r="635" spans="1:55">
      <c r="A635" s="23"/>
      <c r="B635" s="181"/>
      <c r="C635" s="30" t="s">
        <v>722</v>
      </c>
      <c r="D635" s="128"/>
      <c r="E635" s="128"/>
      <c r="F635" s="128"/>
      <c r="G635" s="128"/>
      <c r="H635" s="128"/>
      <c r="I635" s="128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33"/>
      <c r="W635" s="333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7"/>
      <c r="AH635" s="286"/>
      <c r="AI635" s="286"/>
      <c r="AJ635" s="286"/>
      <c r="AK635" s="286"/>
      <c r="AL635" s="287"/>
      <c r="AM635" s="156">
        <v>80911</v>
      </c>
      <c r="AN635" s="75">
        <v>83264</v>
      </c>
      <c r="AO635" s="75">
        <v>80790</v>
      </c>
      <c r="AP635" s="75">
        <v>76002</v>
      </c>
      <c r="AQ635" s="75">
        <v>67647</v>
      </c>
      <c r="AR635" s="156">
        <v>75034</v>
      </c>
      <c r="AS635" s="156">
        <v>98600</v>
      </c>
      <c r="AT635" s="75">
        <v>122465</v>
      </c>
      <c r="AU635" s="75">
        <v>122068</v>
      </c>
      <c r="AV635" s="75">
        <v>119945</v>
      </c>
      <c r="AW635" s="75">
        <v>112265</v>
      </c>
      <c r="AX635" s="75">
        <v>88947</v>
      </c>
      <c r="AY635" s="75">
        <v>12658.8</v>
      </c>
      <c r="AZ635" s="75">
        <v>472</v>
      </c>
      <c r="BA635" s="75">
        <v>1378</v>
      </c>
      <c r="BC635" s="177"/>
    </row>
    <row r="636" spans="1:55">
      <c r="B636" s="113"/>
      <c r="C636" s="10" t="s">
        <v>723</v>
      </c>
      <c r="D636" s="107"/>
      <c r="E636" s="107"/>
      <c r="F636" s="107"/>
      <c r="G636" s="107"/>
      <c r="H636" s="107"/>
      <c r="I636" s="107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324"/>
      <c r="W636" s="324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6"/>
      <c r="AH636" s="134">
        <v>812361</v>
      </c>
      <c r="AI636" s="134">
        <v>1397600</v>
      </c>
      <c r="AJ636" s="134">
        <v>1807842</v>
      </c>
      <c r="AK636" s="134">
        <v>1139592</v>
      </c>
      <c r="AL636" s="71">
        <v>1086236</v>
      </c>
      <c r="AM636" s="134">
        <v>1537231</v>
      </c>
      <c r="AN636" s="71">
        <v>1389743</v>
      </c>
      <c r="AO636" s="71">
        <v>1106005</v>
      </c>
      <c r="AP636" s="71">
        <v>1011372</v>
      </c>
      <c r="AQ636" s="71">
        <v>807759</v>
      </c>
      <c r="AR636" s="134">
        <v>948352</v>
      </c>
      <c r="AS636" s="134">
        <v>554680</v>
      </c>
      <c r="AT636" s="71">
        <v>711949</v>
      </c>
      <c r="AU636" s="71">
        <v>662108</v>
      </c>
      <c r="AV636" s="71">
        <v>1024379</v>
      </c>
      <c r="AW636" s="71">
        <v>1002896</v>
      </c>
      <c r="AX636" s="71">
        <v>760489</v>
      </c>
      <c r="AY636" s="71">
        <v>1159022.7</v>
      </c>
      <c r="AZ636" s="71">
        <v>374554.64</v>
      </c>
      <c r="BA636" s="71">
        <v>12605</v>
      </c>
      <c r="BC636" s="177"/>
    </row>
    <row r="637" spans="1:55">
      <c r="B637" s="113"/>
      <c r="C637" s="10" t="s">
        <v>724</v>
      </c>
      <c r="D637" s="107"/>
      <c r="E637" s="107"/>
      <c r="F637" s="107"/>
      <c r="G637" s="107"/>
      <c r="H637" s="107"/>
      <c r="I637" s="107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324"/>
      <c r="W637" s="324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6"/>
      <c r="AH637" s="134">
        <v>13183</v>
      </c>
      <c r="AI637" s="134">
        <v>12401</v>
      </c>
      <c r="AJ637" s="134">
        <v>20974</v>
      </c>
      <c r="AK637" s="134">
        <v>9408</v>
      </c>
      <c r="AL637" s="71">
        <v>8111</v>
      </c>
      <c r="AM637" s="134">
        <v>7705</v>
      </c>
      <c r="AN637" s="71">
        <v>8521</v>
      </c>
      <c r="AO637" s="71">
        <v>7439</v>
      </c>
      <c r="AP637" s="71">
        <v>10190</v>
      </c>
      <c r="AQ637" s="71">
        <v>7261</v>
      </c>
      <c r="AR637" s="134">
        <v>15019</v>
      </c>
      <c r="AS637" s="134">
        <v>18135</v>
      </c>
      <c r="AT637" s="71">
        <v>17181</v>
      </c>
      <c r="AU637" s="71">
        <v>22975</v>
      </c>
      <c r="AV637" s="71">
        <v>20211</v>
      </c>
      <c r="AW637" s="71">
        <v>20198</v>
      </c>
      <c r="AX637" s="71">
        <v>23244</v>
      </c>
      <c r="AY637" s="71">
        <v>15944.9</v>
      </c>
      <c r="AZ637" s="71">
        <v>10587</v>
      </c>
      <c r="BA637" s="71">
        <v>10271</v>
      </c>
      <c r="BC637" s="177"/>
    </row>
    <row r="638" spans="1:55">
      <c r="B638" s="113"/>
      <c r="C638" s="10" t="s">
        <v>732</v>
      </c>
      <c r="D638" s="107"/>
      <c r="E638" s="107"/>
      <c r="F638" s="107"/>
      <c r="G638" s="107"/>
      <c r="H638" s="107"/>
      <c r="I638" s="107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324"/>
      <c r="W638" s="324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6"/>
      <c r="AH638" s="134"/>
      <c r="AI638" s="134"/>
      <c r="AJ638" s="134"/>
      <c r="AK638" s="134"/>
      <c r="AL638" s="71"/>
      <c r="AM638" s="134"/>
      <c r="AN638" s="71">
        <v>33246</v>
      </c>
      <c r="AO638" s="71">
        <v>40474</v>
      </c>
      <c r="AP638" s="71">
        <v>38522</v>
      </c>
      <c r="AQ638" s="71">
        <v>30594</v>
      </c>
      <c r="AR638" s="134">
        <v>42340</v>
      </c>
      <c r="AS638" s="134">
        <v>55669</v>
      </c>
      <c r="AT638" s="71">
        <v>63381</v>
      </c>
      <c r="AU638" s="71">
        <v>85010</v>
      </c>
      <c r="AV638" s="71">
        <v>90027</v>
      </c>
      <c r="AW638" s="71">
        <v>70263</v>
      </c>
      <c r="AX638" s="71">
        <v>61295</v>
      </c>
      <c r="AY638" s="224">
        <f>AY639+17</f>
        <v>55439.9</v>
      </c>
      <c r="AZ638" s="71">
        <v>44295</v>
      </c>
      <c r="BA638" s="71">
        <v>44044</v>
      </c>
      <c r="BC638" s="177"/>
    </row>
    <row r="639" spans="1:55">
      <c r="B639" s="113"/>
      <c r="C639" s="10" t="s">
        <v>725</v>
      </c>
      <c r="D639" s="107"/>
      <c r="E639" s="107"/>
      <c r="F639" s="107"/>
      <c r="G639" s="107"/>
      <c r="H639" s="107"/>
      <c r="I639" s="107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324"/>
      <c r="W639" s="324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6"/>
      <c r="AH639" s="134"/>
      <c r="AI639" s="134"/>
      <c r="AJ639" s="134"/>
      <c r="AK639" s="134"/>
      <c r="AL639" s="71"/>
      <c r="AM639" s="134"/>
      <c r="AN639" s="71">
        <v>26232</v>
      </c>
      <c r="AO639" s="71">
        <v>33031</v>
      </c>
      <c r="AP639" s="71">
        <v>28313</v>
      </c>
      <c r="AQ639" s="71">
        <v>23332</v>
      </c>
      <c r="AR639" s="134">
        <v>27320</v>
      </c>
      <c r="AS639" s="134">
        <v>37533</v>
      </c>
      <c r="AT639" s="71">
        <v>46251</v>
      </c>
      <c r="AU639" s="71">
        <v>62352</v>
      </c>
      <c r="AV639" s="71">
        <v>69816</v>
      </c>
      <c r="AW639" s="71">
        <v>50065</v>
      </c>
      <c r="AX639" s="71">
        <v>61246</v>
      </c>
      <c r="AY639" s="71">
        <v>55422.9</v>
      </c>
      <c r="AZ639" s="71">
        <v>44287.7</v>
      </c>
      <c r="BA639" s="71">
        <v>44037</v>
      </c>
    </row>
    <row r="640" spans="1:55">
      <c r="B640" s="113"/>
      <c r="C640" s="10" t="s">
        <v>726</v>
      </c>
      <c r="D640" s="107"/>
      <c r="E640" s="107"/>
      <c r="F640" s="107"/>
      <c r="G640" s="107"/>
      <c r="H640" s="107"/>
      <c r="I640" s="107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324"/>
      <c r="W640" s="324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6"/>
      <c r="AH640" s="134">
        <v>372696</v>
      </c>
      <c r="AI640" s="134">
        <v>303203</v>
      </c>
      <c r="AJ640" s="134">
        <v>183127</v>
      </c>
      <c r="AK640" s="134">
        <v>178453</v>
      </c>
      <c r="AL640" s="71">
        <v>170335</v>
      </c>
      <c r="AM640" s="134">
        <v>140954</v>
      </c>
      <c r="AN640" s="71">
        <v>140061</v>
      </c>
      <c r="AO640" s="71">
        <v>127600</v>
      </c>
      <c r="AP640" s="71">
        <v>100325</v>
      </c>
      <c r="AQ640" s="71">
        <v>93238</v>
      </c>
      <c r="AR640" s="134">
        <v>81815</v>
      </c>
      <c r="AS640" s="134">
        <v>80826</v>
      </c>
      <c r="AT640" s="71">
        <v>85716</v>
      </c>
      <c r="AU640" s="71">
        <v>100682</v>
      </c>
      <c r="AV640" s="71">
        <v>106484</v>
      </c>
      <c r="AW640" s="71">
        <v>77992</v>
      </c>
      <c r="AX640" s="71">
        <v>60076</v>
      </c>
      <c r="AY640" s="71">
        <v>52131</v>
      </c>
      <c r="AZ640" s="71">
        <v>37236</v>
      </c>
      <c r="BA640" s="71">
        <v>33873</v>
      </c>
    </row>
    <row r="641" spans="1:61">
      <c r="B641" s="113"/>
      <c r="C641" s="10" t="s">
        <v>727</v>
      </c>
      <c r="D641" s="107"/>
      <c r="E641" s="107"/>
      <c r="F641" s="107"/>
      <c r="G641" s="107"/>
      <c r="H641" s="107"/>
      <c r="I641" s="107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324"/>
      <c r="W641" s="324"/>
      <c r="X641" s="218"/>
      <c r="Y641" s="218"/>
      <c r="Z641" s="218"/>
      <c r="AA641" s="218"/>
      <c r="AB641" s="218"/>
      <c r="AC641" s="218"/>
      <c r="AD641" s="218"/>
      <c r="AE641" s="218"/>
      <c r="AF641" s="218"/>
      <c r="AG641" s="216"/>
      <c r="AH641" s="134">
        <v>6920203</v>
      </c>
      <c r="AI641" s="134">
        <v>5877766</v>
      </c>
      <c r="AJ641" s="134">
        <v>7019612</v>
      </c>
      <c r="AK641" s="134">
        <v>6797049</v>
      </c>
      <c r="AL641" s="71">
        <v>6488075</v>
      </c>
      <c r="AM641" s="134">
        <v>5991143</v>
      </c>
      <c r="AN641" s="71">
        <v>5251795</v>
      </c>
      <c r="AO641" s="71">
        <v>4613513</v>
      </c>
      <c r="AP641" s="71">
        <v>4055082</v>
      </c>
      <c r="AQ641" s="71">
        <v>3504788</v>
      </c>
      <c r="AR641" s="134">
        <v>2962399</v>
      </c>
      <c r="AS641" s="134">
        <v>2439840</v>
      </c>
      <c r="AT641" s="71">
        <v>1957867</v>
      </c>
      <c r="AU641" s="71">
        <v>1474817</v>
      </c>
      <c r="AV641" s="71">
        <v>1095094</v>
      </c>
      <c r="AW641" s="71">
        <v>719654</v>
      </c>
      <c r="AX641" s="71">
        <v>356748</v>
      </c>
      <c r="AY641" s="71">
        <v>0</v>
      </c>
      <c r="AZ641" s="71">
        <v>0</v>
      </c>
      <c r="BA641" s="71">
        <v>0</v>
      </c>
    </row>
    <row r="642" spans="1:61">
      <c r="B642" s="113"/>
      <c r="C642" s="10" t="s">
        <v>728</v>
      </c>
      <c r="D642" s="107"/>
      <c r="E642" s="107"/>
      <c r="F642" s="107"/>
      <c r="G642" s="107"/>
      <c r="H642" s="107"/>
      <c r="I642" s="107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324"/>
      <c r="W642" s="324"/>
      <c r="X642" s="218"/>
      <c r="Y642" s="218"/>
      <c r="Z642" s="218"/>
      <c r="AA642" s="218"/>
      <c r="AB642" s="218"/>
      <c r="AC642" s="218"/>
      <c r="AD642" s="218"/>
      <c r="AE642" s="218"/>
      <c r="AF642" s="218"/>
      <c r="AG642" s="216"/>
      <c r="AH642" s="134">
        <v>4734526</v>
      </c>
      <c r="AI642" s="134">
        <v>4208613</v>
      </c>
      <c r="AJ642" s="134">
        <v>2801212</v>
      </c>
      <c r="AK642" s="134">
        <v>2642032</v>
      </c>
      <c r="AL642" s="71">
        <v>3422402</v>
      </c>
      <c r="AM642" s="134">
        <v>2719251</v>
      </c>
      <c r="AN642" s="71">
        <v>2435649</v>
      </c>
      <c r="AO642" s="71">
        <v>2082175</v>
      </c>
      <c r="AP642" s="71">
        <v>2167086</v>
      </c>
      <c r="AQ642" s="71">
        <v>2161816</v>
      </c>
      <c r="AR642" s="177">
        <v>2727999</v>
      </c>
      <c r="AS642" s="134">
        <v>3626680</v>
      </c>
      <c r="AT642" s="71">
        <v>3468256</v>
      </c>
      <c r="AU642" s="71">
        <v>3936455</v>
      </c>
      <c r="AV642" s="71">
        <v>3919519</v>
      </c>
      <c r="AW642" s="71">
        <v>3277821</v>
      </c>
      <c r="AX642" s="71">
        <v>3189479</v>
      </c>
      <c r="AY642" s="71">
        <v>2392054</v>
      </c>
      <c r="AZ642" s="71">
        <v>2017499</v>
      </c>
      <c r="BA642" s="177">
        <v>2004894</v>
      </c>
    </row>
    <row r="643" spans="1:61">
      <c r="B643" s="113"/>
      <c r="C643" s="10" t="s">
        <v>729</v>
      </c>
      <c r="D643" s="107"/>
      <c r="E643" s="107"/>
      <c r="F643" s="107"/>
      <c r="G643" s="107"/>
      <c r="H643" s="107"/>
      <c r="I643" s="107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324"/>
      <c r="W643" s="324"/>
      <c r="X643" s="218"/>
      <c r="Y643" s="218"/>
      <c r="Z643" s="218"/>
      <c r="AA643" s="218"/>
      <c r="AB643" s="218"/>
      <c r="AC643" s="218"/>
      <c r="AD643" s="218"/>
      <c r="AE643" s="218"/>
      <c r="AF643" s="218"/>
      <c r="AG643" s="216"/>
      <c r="AH643" s="134">
        <v>341206</v>
      </c>
      <c r="AI643" s="134">
        <v>271023</v>
      </c>
      <c r="AJ643" s="134">
        <v>983349</v>
      </c>
      <c r="AK643" s="134">
        <v>1484723</v>
      </c>
      <c r="AL643" s="71">
        <v>1230582</v>
      </c>
      <c r="AM643" s="134">
        <v>556315</v>
      </c>
      <c r="AN643" s="71">
        <v>483552</v>
      </c>
      <c r="AO643" s="71">
        <v>258426</v>
      </c>
      <c r="AP643" s="71">
        <v>452703</v>
      </c>
      <c r="AQ643" s="71">
        <v>569689</v>
      </c>
      <c r="AR643" s="134">
        <v>1155872</v>
      </c>
      <c r="AS643" s="134">
        <v>2069793</v>
      </c>
      <c r="AT643" s="71">
        <v>432240</v>
      </c>
      <c r="AU643" s="71">
        <v>538579</v>
      </c>
      <c r="AV643" s="71">
        <v>599202</v>
      </c>
      <c r="AW643" s="71">
        <v>268614</v>
      </c>
      <c r="AX643" s="71">
        <v>539156</v>
      </c>
      <c r="AY643" s="71">
        <v>63304</v>
      </c>
      <c r="AZ643" s="71">
        <v>0</v>
      </c>
      <c r="BA643" s="177">
        <v>0</v>
      </c>
    </row>
    <row r="644" spans="1:61">
      <c r="B644" s="113"/>
      <c r="C644" s="10" t="s">
        <v>730</v>
      </c>
      <c r="D644" s="107"/>
      <c r="E644" s="107"/>
      <c r="F644" s="107"/>
      <c r="G644" s="107"/>
      <c r="H644" s="107"/>
      <c r="I644" s="107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324"/>
      <c r="W644" s="324"/>
      <c r="X644" s="218"/>
      <c r="Y644" s="218"/>
      <c r="Z644" s="218"/>
      <c r="AA644" s="218"/>
      <c r="AB644" s="218"/>
      <c r="AC644" s="218"/>
      <c r="AD644" s="218"/>
      <c r="AE644" s="218"/>
      <c r="AF644" s="218"/>
      <c r="AG644" s="216"/>
      <c r="AH644" s="134">
        <v>1170243</v>
      </c>
      <c r="AI644" s="134">
        <v>699661</v>
      </c>
      <c r="AJ644" s="134">
        <v>751180</v>
      </c>
      <c r="AK644" s="134">
        <v>634609</v>
      </c>
      <c r="AL644" s="71">
        <v>505563</v>
      </c>
      <c r="AM644" s="134">
        <v>554714</v>
      </c>
      <c r="AN644" s="71">
        <v>457405</v>
      </c>
      <c r="AO644" s="71">
        <v>313228</v>
      </c>
      <c r="AP644" s="71">
        <v>248902</v>
      </c>
      <c r="AQ644" s="71">
        <v>192713</v>
      </c>
      <c r="AR644" s="134">
        <v>144428</v>
      </c>
      <c r="AS644" s="134">
        <v>103872</v>
      </c>
      <c r="AT644" s="71">
        <v>81877</v>
      </c>
      <c r="AU644" s="71">
        <v>58805</v>
      </c>
      <c r="AV644" s="71">
        <v>33085</v>
      </c>
      <c r="AW644" s="71">
        <v>11648</v>
      </c>
      <c r="AX644" s="71">
        <v>2745</v>
      </c>
      <c r="AY644" s="71">
        <v>0</v>
      </c>
      <c r="AZ644" s="71">
        <v>0</v>
      </c>
      <c r="BA644" s="177">
        <v>0</v>
      </c>
    </row>
    <row r="645" spans="1:61">
      <c r="B645" s="120"/>
      <c r="C645" s="10" t="s">
        <v>731</v>
      </c>
      <c r="D645" s="107"/>
      <c r="E645" s="107"/>
      <c r="F645" s="107"/>
      <c r="G645" s="107"/>
      <c r="H645" s="107"/>
      <c r="I645" s="107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324"/>
      <c r="W645" s="324"/>
      <c r="X645" s="218"/>
      <c r="Y645" s="218"/>
      <c r="Z645" s="218"/>
      <c r="AA645" s="218"/>
      <c r="AB645" s="218"/>
      <c r="AC645" s="218"/>
      <c r="AD645" s="218"/>
      <c r="AE645" s="218"/>
      <c r="AF645" s="218"/>
      <c r="AG645" s="216"/>
      <c r="AH645" s="134">
        <v>10143280</v>
      </c>
      <c r="AI645" s="134">
        <v>9116295</v>
      </c>
      <c r="AJ645" s="134">
        <v>8086295</v>
      </c>
      <c r="AK645" s="134">
        <v>7319749</v>
      </c>
      <c r="AL645" s="71">
        <v>8174332</v>
      </c>
      <c r="AM645" s="134">
        <v>7599365</v>
      </c>
      <c r="AN645" s="71">
        <v>6746487</v>
      </c>
      <c r="AO645" s="71">
        <v>6124034</v>
      </c>
      <c r="AP645" s="71">
        <v>5520563</v>
      </c>
      <c r="AQ645" s="71">
        <v>4901202</v>
      </c>
      <c r="AR645" s="134">
        <v>4390097</v>
      </c>
      <c r="AS645" s="134">
        <v>3892855</v>
      </c>
      <c r="AT645" s="71">
        <v>5301006</v>
      </c>
      <c r="AU645" s="71">
        <v>4813888</v>
      </c>
      <c r="AV645" s="71">
        <v>4382325</v>
      </c>
      <c r="AW645" s="71">
        <v>3717213</v>
      </c>
      <c r="AX645" s="71">
        <v>3004324</v>
      </c>
      <c r="AY645" s="71">
        <v>2328749</v>
      </c>
      <c r="AZ645" s="71">
        <v>2017499</v>
      </c>
      <c r="BA645" s="177">
        <v>2004894</v>
      </c>
    </row>
    <row r="646" spans="1:61">
      <c r="B646" s="15"/>
      <c r="C646" s="10" t="s">
        <v>492</v>
      </c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325"/>
      <c r="W646" s="325"/>
      <c r="X646" s="326"/>
      <c r="Y646" s="218"/>
      <c r="Z646" s="218"/>
      <c r="AA646" s="218"/>
      <c r="AB646" s="218"/>
      <c r="AC646" s="218"/>
      <c r="AD646" s="218"/>
      <c r="AE646" s="218"/>
      <c r="AF646" s="218"/>
      <c r="AG646" s="216"/>
      <c r="AH646" s="134"/>
      <c r="AI646" s="134"/>
      <c r="AJ646" s="134"/>
      <c r="AK646" s="134"/>
      <c r="AL646" s="71"/>
      <c r="AM646" s="15"/>
      <c r="AN646" s="71"/>
      <c r="AO646" s="232">
        <v>8480.52</v>
      </c>
      <c r="AP646" s="232">
        <v>8758.57</v>
      </c>
      <c r="AQ646" s="232">
        <v>9463.2800000000007</v>
      </c>
      <c r="AR646" s="232">
        <v>11980.77</v>
      </c>
      <c r="AS646" s="232">
        <v>15476.86</v>
      </c>
      <c r="AT646" s="232">
        <v>15277.24</v>
      </c>
      <c r="AU646" s="232">
        <v>16674.14</v>
      </c>
      <c r="AV646" s="232">
        <v>16406.18</v>
      </c>
      <c r="AW646" s="232">
        <v>14962.38</v>
      </c>
      <c r="AX646" s="232">
        <v>13638.39</v>
      </c>
      <c r="AY646" s="232"/>
      <c r="AZ646" s="289">
        <v>11117.05</v>
      </c>
      <c r="BA646" s="71">
        <v>9797.31</v>
      </c>
      <c r="BB646" s="15"/>
      <c r="BC646" s="15"/>
      <c r="BD646" s="15"/>
      <c r="BE646" s="15"/>
      <c r="BF646" s="15"/>
      <c r="BG646" s="15"/>
      <c r="BH646" s="15"/>
      <c r="BI646" s="15"/>
    </row>
    <row r="647" spans="1:61">
      <c r="B647" s="15"/>
      <c r="C647" s="10" t="s">
        <v>493</v>
      </c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325"/>
      <c r="W647" s="325"/>
      <c r="X647" s="326"/>
      <c r="Y647" s="218"/>
      <c r="Z647" s="218"/>
      <c r="AA647" s="218"/>
      <c r="AB647" s="218"/>
      <c r="AC647" s="218"/>
      <c r="AD647" s="218"/>
      <c r="AE647" s="218"/>
      <c r="AF647" s="218"/>
      <c r="AG647" s="216"/>
      <c r="AH647" s="134"/>
      <c r="AI647" s="134"/>
      <c r="AJ647" s="134"/>
      <c r="AK647" s="134"/>
      <c r="AL647" s="71"/>
      <c r="AM647" s="134"/>
      <c r="AN647" s="134"/>
      <c r="AO647" s="134"/>
      <c r="AP647" s="134"/>
      <c r="AQ647" s="71"/>
      <c r="AR647" s="134"/>
      <c r="AS647" s="134"/>
      <c r="AT647" s="71"/>
      <c r="AU647" s="71"/>
      <c r="AV647" s="71"/>
      <c r="AW647" s="184"/>
      <c r="AX647" s="145"/>
      <c r="AY647" s="145"/>
      <c r="AZ647" s="15"/>
      <c r="BA647" s="10"/>
      <c r="BB647" s="15"/>
      <c r="BC647" s="15"/>
      <c r="BD647" s="15"/>
      <c r="BE647" s="15"/>
      <c r="BF647" s="15"/>
      <c r="BG647" s="15"/>
      <c r="BH647" s="15"/>
      <c r="BI647" s="15"/>
    </row>
    <row r="648" spans="1:61">
      <c r="B648" s="15"/>
      <c r="C648" s="10" t="s">
        <v>494</v>
      </c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325"/>
      <c r="W648" s="325"/>
      <c r="X648" s="326"/>
      <c r="Y648" s="218"/>
      <c r="Z648" s="218"/>
      <c r="AA648" s="218"/>
      <c r="AB648" s="218"/>
      <c r="AC648" s="218"/>
      <c r="AD648" s="218"/>
      <c r="AE648" s="218"/>
      <c r="AF648" s="218"/>
      <c r="AG648" s="216"/>
      <c r="AH648" s="134"/>
      <c r="AI648" s="134"/>
      <c r="AJ648" s="145"/>
      <c r="AK648" s="145"/>
      <c r="AL648" s="71"/>
      <c r="AM648" s="134"/>
      <c r="AN648" s="134"/>
      <c r="AO648" s="134"/>
      <c r="AP648" s="134"/>
      <c r="AQ648" s="71"/>
      <c r="AR648" s="134"/>
      <c r="AS648" s="134"/>
      <c r="AT648" s="71"/>
      <c r="AU648" s="71"/>
      <c r="AV648" s="71"/>
      <c r="AW648" s="184"/>
      <c r="AX648" s="145"/>
      <c r="AY648" s="145"/>
      <c r="AZ648" s="15">
        <v>0</v>
      </c>
      <c r="BA648" s="10">
        <v>0</v>
      </c>
      <c r="BB648" s="15"/>
      <c r="BC648" s="15"/>
      <c r="BD648" s="15"/>
      <c r="BE648" s="15"/>
      <c r="BF648" s="15"/>
      <c r="BG648" s="15"/>
      <c r="BH648" s="15"/>
      <c r="BI648" s="15"/>
    </row>
    <row r="649" spans="1:61">
      <c r="B649" s="15"/>
      <c r="C649" s="10" t="s">
        <v>495</v>
      </c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325"/>
      <c r="W649" s="325"/>
      <c r="X649" s="326"/>
      <c r="Y649" s="218"/>
      <c r="Z649" s="218"/>
      <c r="AA649" s="218"/>
      <c r="AB649" s="218"/>
      <c r="AC649" s="218"/>
      <c r="AD649" s="218"/>
      <c r="AE649" s="218"/>
      <c r="AF649" s="218"/>
      <c r="AG649" s="216"/>
      <c r="AH649" s="134"/>
      <c r="AI649" s="134"/>
      <c r="AJ649" s="145"/>
      <c r="AK649" s="134"/>
      <c r="AL649" s="71"/>
      <c r="AM649" s="134"/>
      <c r="AN649" s="145"/>
      <c r="AO649" s="134"/>
      <c r="AP649" s="134"/>
      <c r="AQ649" s="71"/>
      <c r="AR649" s="134"/>
      <c r="AS649" s="134"/>
      <c r="AT649" s="71"/>
      <c r="AU649" s="71"/>
      <c r="AV649" s="71"/>
      <c r="AW649" s="184"/>
      <c r="AX649" s="145"/>
      <c r="AY649" s="145"/>
      <c r="AZ649" s="15"/>
      <c r="BA649" s="10">
        <v>0.107</v>
      </c>
      <c r="BB649" s="15"/>
      <c r="BC649" s="15"/>
      <c r="BD649" s="15"/>
      <c r="BE649" s="15"/>
      <c r="BF649" s="15"/>
      <c r="BG649" s="15"/>
      <c r="BH649" s="15"/>
      <c r="BI649" s="15"/>
    </row>
    <row r="650" spans="1:61">
      <c r="B650" s="15"/>
      <c r="C650" s="10" t="s">
        <v>496</v>
      </c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325"/>
      <c r="W650" s="325"/>
      <c r="X650" s="326"/>
      <c r="Y650" s="218"/>
      <c r="Z650" s="218"/>
      <c r="AA650" s="218"/>
      <c r="AB650" s="218"/>
      <c r="AC650" s="218"/>
      <c r="AD650" s="218"/>
      <c r="AE650" s="218"/>
      <c r="AF650" s="218"/>
      <c r="AG650" s="216"/>
      <c r="AH650" s="134"/>
      <c r="AI650" s="134"/>
      <c r="AJ650" s="134"/>
      <c r="AK650" s="145"/>
      <c r="AL650" s="184"/>
      <c r="AM650" s="145"/>
      <c r="AN650" s="145"/>
      <c r="AO650" s="134"/>
      <c r="AP650" s="134"/>
      <c r="AQ650" s="71"/>
      <c r="AR650" s="134"/>
      <c r="AS650" s="134"/>
      <c r="AT650" s="71"/>
      <c r="AU650" s="71"/>
      <c r="AV650" s="71"/>
      <c r="AW650" s="184"/>
      <c r="AX650" s="145"/>
      <c r="AY650" s="145"/>
      <c r="AZ650" s="15">
        <v>1142.21</v>
      </c>
      <c r="BA650" s="15">
        <v>177.53</v>
      </c>
      <c r="BB650" s="15"/>
      <c r="BC650" s="15"/>
      <c r="BD650" s="15"/>
      <c r="BE650" s="15"/>
      <c r="BF650" s="15"/>
      <c r="BG650" s="15"/>
      <c r="BH650" s="15"/>
      <c r="BI650" s="15"/>
    </row>
    <row r="651" spans="1:61">
      <c r="B651" s="15"/>
      <c r="C651" s="10" t="s">
        <v>497</v>
      </c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325"/>
      <c r="W651" s="325"/>
      <c r="X651" s="326"/>
      <c r="Y651" s="218"/>
      <c r="Z651" s="218"/>
      <c r="AA651" s="218"/>
      <c r="AB651" s="218"/>
      <c r="AC651" s="134"/>
      <c r="AD651" s="134"/>
      <c r="AE651" s="134"/>
      <c r="AF651" s="134"/>
      <c r="AG651" s="71"/>
      <c r="AH651" s="134"/>
      <c r="AI651" s="134"/>
      <c r="AJ651" s="134"/>
      <c r="AK651" s="145"/>
      <c r="AL651" s="184"/>
      <c r="AM651" s="134"/>
      <c r="AN651" s="145"/>
      <c r="AO651" s="134"/>
      <c r="AP651" s="134"/>
      <c r="AQ651" s="71"/>
      <c r="AR651" s="134"/>
      <c r="AS651" s="134"/>
      <c r="AT651" s="71"/>
      <c r="AU651" s="71"/>
      <c r="AV651" s="184"/>
      <c r="AW651" s="184"/>
      <c r="AX651" s="145"/>
      <c r="AY651" s="145"/>
      <c r="AZ651" s="15"/>
      <c r="BA651" s="15">
        <v>12.711</v>
      </c>
      <c r="BB651" s="15"/>
      <c r="BC651" s="15"/>
      <c r="BD651" s="15"/>
      <c r="BE651" s="15"/>
      <c r="BF651" s="15"/>
      <c r="BG651" s="15"/>
      <c r="BH651" s="15"/>
      <c r="BI651" s="15"/>
    </row>
    <row r="652" spans="1:61">
      <c r="A652" s="57" t="s">
        <v>772</v>
      </c>
      <c r="B652" s="22" t="s">
        <v>491</v>
      </c>
      <c r="C652" s="22"/>
      <c r="D652" s="22"/>
      <c r="E652" s="58"/>
      <c r="F652" s="58"/>
      <c r="G652" s="58"/>
      <c r="H652" s="58"/>
      <c r="I652" s="58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252"/>
      <c r="W652" s="252"/>
      <c r="X652" s="336"/>
      <c r="Y652" s="336"/>
      <c r="Z652" s="336"/>
      <c r="AA652" s="336"/>
      <c r="AB652" s="336"/>
      <c r="AC652" s="162"/>
      <c r="AD652" s="162"/>
      <c r="AE652" s="162"/>
      <c r="AF652" s="162"/>
      <c r="AG652" s="53"/>
      <c r="AH652" s="162"/>
      <c r="AI652" s="162"/>
      <c r="AJ652" s="162"/>
      <c r="AK652" s="162"/>
      <c r="AL652" s="53"/>
      <c r="AM652" s="162"/>
      <c r="AN652" s="162"/>
      <c r="AO652" s="162"/>
      <c r="AP652" s="162"/>
      <c r="AQ652" s="53"/>
      <c r="AR652" s="162"/>
      <c r="AS652" s="162"/>
      <c r="AT652" s="53"/>
      <c r="AU652" s="53"/>
      <c r="AV652" s="53"/>
      <c r="AW652" s="53"/>
      <c r="AX652" s="162"/>
      <c r="AY652" s="162"/>
      <c r="AZ652" s="57"/>
      <c r="BA652" s="57"/>
      <c r="BB652" s="57"/>
      <c r="BC652" s="57"/>
      <c r="BD652" s="57"/>
      <c r="BE652" s="57"/>
      <c r="BF652" s="57"/>
      <c r="BG652" s="57"/>
      <c r="BH652" s="57"/>
      <c r="BI652" s="57"/>
    </row>
    <row r="653" spans="1:61">
      <c r="A653" s="23"/>
      <c r="B653" s="10" t="s">
        <v>107</v>
      </c>
      <c r="C653" s="10" t="s">
        <v>347</v>
      </c>
      <c r="D653" s="10"/>
      <c r="E653" s="28"/>
      <c r="F653" s="28"/>
      <c r="G653" s="28"/>
      <c r="H653" s="28"/>
      <c r="I653" s="28"/>
      <c r="J653" s="23"/>
      <c r="K653" s="23"/>
      <c r="L653" s="23"/>
      <c r="M653" s="23"/>
      <c r="N653" s="23"/>
      <c r="O653" s="23"/>
      <c r="P653" s="23"/>
      <c r="Q653" s="23"/>
      <c r="R653" s="23"/>
      <c r="S653" s="10"/>
      <c r="T653" s="10"/>
      <c r="U653" s="10"/>
      <c r="V653" s="324"/>
      <c r="W653" s="324"/>
      <c r="X653" s="218"/>
      <c r="Y653" s="218"/>
      <c r="Z653" s="218"/>
      <c r="AA653" s="218"/>
      <c r="AB653" s="218"/>
      <c r="AC653" s="134">
        <v>453175</v>
      </c>
      <c r="AD653" s="134">
        <v>487580</v>
      </c>
      <c r="AE653" s="134">
        <v>577038</v>
      </c>
      <c r="AF653" s="134">
        <v>649607</v>
      </c>
      <c r="AG653" s="71">
        <v>650267</v>
      </c>
      <c r="AH653" s="134">
        <v>682313</v>
      </c>
      <c r="AI653" s="134">
        <v>763562</v>
      </c>
      <c r="AJ653" s="134">
        <v>769143</v>
      </c>
      <c r="AK653" s="134">
        <v>823080</v>
      </c>
      <c r="AL653" s="71">
        <v>893030</v>
      </c>
      <c r="AM653" s="134">
        <v>962528</v>
      </c>
      <c r="AN653" s="134">
        <v>837919</v>
      </c>
      <c r="AO653" s="71">
        <v>796594</v>
      </c>
      <c r="AP653" s="71">
        <v>831676</v>
      </c>
      <c r="AQ653" s="71">
        <v>805651</v>
      </c>
      <c r="AR653" s="71">
        <v>788865</v>
      </c>
      <c r="AS653" s="71">
        <v>798436</v>
      </c>
      <c r="AT653" s="71">
        <v>775222</v>
      </c>
      <c r="AU653" s="71">
        <v>767949.5</v>
      </c>
      <c r="AV653" s="71">
        <v>807228</v>
      </c>
      <c r="AW653" s="71">
        <v>724366</v>
      </c>
      <c r="AX653" s="177">
        <v>757488</v>
      </c>
      <c r="AY653" s="146">
        <v>777315</v>
      </c>
      <c r="AZ653" s="23">
        <v>756277</v>
      </c>
      <c r="BA653" s="23">
        <v>783243</v>
      </c>
      <c r="BB653" s="23"/>
      <c r="BC653" s="23"/>
      <c r="BD653" s="23"/>
      <c r="BE653" s="23"/>
      <c r="BF653" s="23"/>
      <c r="BG653" s="23"/>
      <c r="BH653" s="23"/>
      <c r="BI653" s="23"/>
    </row>
    <row r="654" spans="1:61">
      <c r="A654" s="23"/>
      <c r="B654" s="10"/>
      <c r="C654" s="10" t="s">
        <v>348</v>
      </c>
      <c r="D654" s="10"/>
      <c r="E654" s="28"/>
      <c r="F654" s="28"/>
      <c r="G654" s="28"/>
      <c r="H654" s="28"/>
      <c r="I654" s="28"/>
      <c r="J654" s="23"/>
      <c r="K654" s="23"/>
      <c r="L654" s="23"/>
      <c r="M654" s="23"/>
      <c r="N654" s="23"/>
      <c r="O654" s="23"/>
      <c r="P654" s="23"/>
      <c r="Q654" s="23"/>
      <c r="R654" s="23"/>
      <c r="S654" s="131"/>
      <c r="T654" s="131"/>
      <c r="U654" s="131"/>
      <c r="V654" s="324"/>
      <c r="W654" s="324"/>
      <c r="X654" s="218"/>
      <c r="Y654" s="218"/>
      <c r="Z654" s="218"/>
      <c r="AA654" s="218"/>
      <c r="AB654" s="218"/>
      <c r="AC654" s="218"/>
      <c r="AD654" s="218"/>
      <c r="AE654" s="218"/>
      <c r="AF654" s="218"/>
      <c r="AG654" s="216"/>
      <c r="AH654" s="218"/>
      <c r="AI654" s="218"/>
      <c r="AJ654" s="218"/>
      <c r="AK654" s="218"/>
      <c r="AL654" s="216"/>
      <c r="AM654" s="218"/>
      <c r="AN654" s="152"/>
      <c r="AO654" s="188"/>
      <c r="AP654" s="188"/>
      <c r="AQ654" s="188"/>
      <c r="AR654" s="188"/>
      <c r="AS654" s="188"/>
      <c r="AT654" s="188"/>
      <c r="AU654" s="188"/>
      <c r="AV654" s="188"/>
      <c r="AW654" s="71">
        <v>999496</v>
      </c>
      <c r="AX654" s="177">
        <v>1117875</v>
      </c>
      <c r="AY654" s="146">
        <v>1202756</v>
      </c>
      <c r="AZ654" s="23">
        <v>1378119.58</v>
      </c>
      <c r="BA654" s="23">
        <v>1399819</v>
      </c>
      <c r="BB654" s="23"/>
      <c r="BC654" s="23"/>
      <c r="BD654" s="23"/>
      <c r="BE654" s="23"/>
      <c r="BF654" s="23"/>
      <c r="BG654" s="23"/>
      <c r="BH654" s="23"/>
      <c r="BI654" s="23"/>
    </row>
    <row r="655" spans="1:61">
      <c r="A655" s="23"/>
      <c r="B655" s="10"/>
      <c r="C655" s="10" t="s">
        <v>511</v>
      </c>
      <c r="D655" s="10"/>
      <c r="E655" s="28"/>
      <c r="F655" s="28"/>
      <c r="G655" s="28"/>
      <c r="H655" s="28"/>
      <c r="I655" s="28"/>
      <c r="J655" s="23"/>
      <c r="K655" s="23"/>
      <c r="L655" s="23"/>
      <c r="M655" s="23"/>
      <c r="N655" s="23"/>
      <c r="O655" s="23"/>
      <c r="P655" s="23"/>
      <c r="Q655" s="23"/>
      <c r="R655" s="23"/>
      <c r="S655" s="131"/>
      <c r="T655" s="131"/>
      <c r="U655" s="131"/>
      <c r="V655" s="324"/>
      <c r="W655" s="324"/>
      <c r="X655" s="218"/>
      <c r="Y655" s="218"/>
      <c r="Z655" s="218"/>
      <c r="AA655" s="218"/>
      <c r="AB655" s="218"/>
      <c r="AC655" s="218"/>
      <c r="AD655" s="218"/>
      <c r="AE655" s="218"/>
      <c r="AF655" s="218"/>
      <c r="AG655" s="216"/>
      <c r="AH655" s="218"/>
      <c r="AI655" s="218"/>
      <c r="AJ655" s="218"/>
      <c r="AK655" s="218"/>
      <c r="AL655" s="216"/>
      <c r="AM655" s="218"/>
      <c r="AN655" s="152"/>
      <c r="AO655" s="188"/>
      <c r="AP655" s="188"/>
      <c r="AQ655" s="188"/>
      <c r="AR655" s="188"/>
      <c r="AS655" s="188"/>
      <c r="AT655" s="188"/>
      <c r="AU655" s="188"/>
      <c r="AV655" s="188"/>
      <c r="AW655" s="71">
        <v>162521</v>
      </c>
      <c r="AX655" s="177">
        <v>121079</v>
      </c>
      <c r="AY655" s="146">
        <v>114353</v>
      </c>
      <c r="AZ655" s="23">
        <v>121636</v>
      </c>
      <c r="BA655" s="23">
        <v>112392</v>
      </c>
      <c r="BB655" s="23"/>
      <c r="BC655" s="23"/>
      <c r="BD655" s="23"/>
      <c r="BE655" s="23"/>
      <c r="BF655" s="23"/>
      <c r="BG655" s="23"/>
      <c r="BH655" s="23"/>
      <c r="BI655" s="23"/>
    </row>
    <row r="656" spans="1:61">
      <c r="A656" s="23"/>
      <c r="B656" s="10"/>
      <c r="C656" s="10" t="s">
        <v>349</v>
      </c>
      <c r="D656" s="10"/>
      <c r="E656" s="28"/>
      <c r="F656" s="28"/>
      <c r="G656" s="28"/>
      <c r="H656" s="28"/>
      <c r="I656" s="28"/>
      <c r="J656" s="23"/>
      <c r="K656" s="23"/>
      <c r="L656" s="23"/>
      <c r="M656" s="23"/>
      <c r="N656" s="23"/>
      <c r="O656" s="23"/>
      <c r="P656" s="23"/>
      <c r="Q656" s="23"/>
      <c r="R656" s="23"/>
      <c r="S656" s="10"/>
      <c r="T656" s="10"/>
      <c r="U656" s="10"/>
      <c r="V656" s="324"/>
      <c r="W656" s="324"/>
      <c r="X656" s="218"/>
      <c r="Y656" s="218"/>
      <c r="Z656" s="218"/>
      <c r="AA656" s="218"/>
      <c r="AB656" s="218"/>
      <c r="AC656" s="134">
        <v>83200</v>
      </c>
      <c r="AD656" s="134">
        <v>99796</v>
      </c>
      <c r="AE656" s="134">
        <v>147906</v>
      </c>
      <c r="AF656" s="134">
        <v>1823101</v>
      </c>
      <c r="AG656" s="71">
        <v>866107</v>
      </c>
      <c r="AH656" s="134">
        <v>399758</v>
      </c>
      <c r="AI656" s="134">
        <v>420870</v>
      </c>
      <c r="AJ656" s="134">
        <v>424000</v>
      </c>
      <c r="AK656" s="134">
        <v>419281</v>
      </c>
      <c r="AL656" s="71">
        <v>428761</v>
      </c>
      <c r="AM656" s="134">
        <v>529435</v>
      </c>
      <c r="AN656" s="134">
        <v>414521</v>
      </c>
      <c r="AO656" s="71">
        <v>403415</v>
      </c>
      <c r="AP656" s="71">
        <v>407936</v>
      </c>
      <c r="AQ656" s="71">
        <v>436755</v>
      </c>
      <c r="AR656" s="71">
        <v>476734</v>
      </c>
      <c r="AS656" s="71">
        <v>476061</v>
      </c>
      <c r="AT656" s="71">
        <v>504420</v>
      </c>
      <c r="AU656" s="71">
        <v>547002</v>
      </c>
      <c r="AV656" s="71">
        <v>637803</v>
      </c>
      <c r="AW656" s="216"/>
      <c r="AX656" s="216"/>
      <c r="AY656" s="216"/>
      <c r="AZ656" s="216"/>
      <c r="BA656" s="23"/>
      <c r="BB656" s="23"/>
      <c r="BC656" s="23"/>
      <c r="BD656" s="23"/>
      <c r="BE656" s="23"/>
      <c r="BF656" s="23"/>
      <c r="BG656" s="23"/>
      <c r="BH656" s="23"/>
      <c r="BI656" s="23"/>
    </row>
    <row r="657" spans="1:61">
      <c r="A657" s="23"/>
      <c r="B657" s="10"/>
      <c r="C657" s="10" t="s">
        <v>350</v>
      </c>
      <c r="D657" s="10"/>
      <c r="E657" s="28"/>
      <c r="F657" s="28"/>
      <c r="G657" s="28"/>
      <c r="H657" s="28"/>
      <c r="I657" s="28"/>
      <c r="J657" s="23"/>
      <c r="K657" s="23"/>
      <c r="L657" s="23"/>
      <c r="M657" s="23"/>
      <c r="N657" s="23"/>
      <c r="O657" s="23"/>
      <c r="P657" s="23"/>
      <c r="Q657" s="23"/>
      <c r="R657" s="23"/>
      <c r="S657" s="10"/>
      <c r="T657" s="10"/>
      <c r="U657" s="10"/>
      <c r="V657" s="324"/>
      <c r="W657" s="324"/>
      <c r="X657" s="218"/>
      <c r="Y657" s="218"/>
      <c r="Z657" s="218"/>
      <c r="AA657" s="218"/>
      <c r="AB657" s="218"/>
      <c r="AC657" s="134">
        <v>95086</v>
      </c>
      <c r="AD657" s="134">
        <v>122482</v>
      </c>
      <c r="AE657" s="134">
        <v>128212</v>
      </c>
      <c r="AF657" s="134">
        <v>144431</v>
      </c>
      <c r="AG657" s="71">
        <v>161878</v>
      </c>
      <c r="AH657" s="134">
        <v>198626</v>
      </c>
      <c r="AI657" s="134">
        <v>224347</v>
      </c>
      <c r="AJ657" s="134">
        <v>236490</v>
      </c>
      <c r="AK657" s="134">
        <v>250966</v>
      </c>
      <c r="AL657" s="71">
        <v>255662</v>
      </c>
      <c r="AM657" s="134">
        <v>253317</v>
      </c>
      <c r="AN657" s="134">
        <v>255773</v>
      </c>
      <c r="AO657" s="71">
        <v>257991</v>
      </c>
      <c r="AP657" s="71">
        <v>261161</v>
      </c>
      <c r="AQ657" s="71">
        <v>259980</v>
      </c>
      <c r="AR657" s="71">
        <v>292054</v>
      </c>
      <c r="AS657" s="71">
        <v>297966</v>
      </c>
      <c r="AT657" s="71">
        <v>277027</v>
      </c>
      <c r="AU657" s="71">
        <v>345683</v>
      </c>
      <c r="AV657" s="71">
        <v>377073</v>
      </c>
      <c r="AW657" s="216"/>
      <c r="AX657" s="216"/>
      <c r="AY657" s="216"/>
      <c r="AZ657" s="216"/>
      <c r="BA657" s="23"/>
      <c r="BB657" s="23"/>
      <c r="BC657" s="23"/>
      <c r="BD657" s="23"/>
      <c r="BE657" s="23"/>
      <c r="BF657" s="23"/>
      <c r="BG657" s="23"/>
      <c r="BH657" s="23"/>
      <c r="BI657" s="23"/>
    </row>
    <row r="658" spans="1:61">
      <c r="A658" s="23"/>
      <c r="B658" s="10"/>
      <c r="C658" s="10" t="s">
        <v>512</v>
      </c>
      <c r="D658" s="10"/>
      <c r="E658" s="28"/>
      <c r="F658" s="28"/>
      <c r="G658" s="28"/>
      <c r="H658" s="28"/>
      <c r="I658" s="28"/>
      <c r="J658" s="23"/>
      <c r="K658" s="23"/>
      <c r="L658" s="23"/>
      <c r="M658" s="23"/>
      <c r="N658" s="23"/>
      <c r="O658" s="23"/>
      <c r="P658" s="23"/>
      <c r="Q658" s="23"/>
      <c r="R658" s="23"/>
      <c r="S658" s="10"/>
      <c r="T658" s="10"/>
      <c r="U658" s="10"/>
      <c r="V658" s="324"/>
      <c r="W658" s="324"/>
      <c r="X658" s="218"/>
      <c r="Y658" s="218"/>
      <c r="Z658" s="218"/>
      <c r="AA658" s="218"/>
      <c r="AB658" s="218"/>
      <c r="AC658" s="134">
        <v>749489</v>
      </c>
      <c r="AD658" s="134">
        <v>913637</v>
      </c>
      <c r="AE658" s="134">
        <v>1079225</v>
      </c>
      <c r="AF658" s="134">
        <v>1359284</v>
      </c>
      <c r="AG658" s="71">
        <v>1390135</v>
      </c>
      <c r="AH658" s="134">
        <v>1611356</v>
      </c>
      <c r="AI658" s="23">
        <v>1644591</v>
      </c>
      <c r="AJ658" s="134">
        <v>1813968</v>
      </c>
      <c r="AK658" s="134">
        <v>1918354</v>
      </c>
      <c r="AL658" s="71">
        <v>2226473</v>
      </c>
      <c r="AM658" s="134">
        <v>1956036</v>
      </c>
      <c r="AN658" s="134">
        <v>996140</v>
      </c>
      <c r="AO658" s="71">
        <v>833014</v>
      </c>
      <c r="AP658" s="71">
        <v>742782</v>
      </c>
      <c r="AQ658" s="71">
        <v>699281</v>
      </c>
      <c r="AR658" s="71">
        <v>677049</v>
      </c>
      <c r="AS658" s="71">
        <v>671870</v>
      </c>
      <c r="AT658" s="71">
        <v>544074</v>
      </c>
      <c r="AU658" s="71">
        <v>546928</v>
      </c>
      <c r="AV658" s="71">
        <v>536210</v>
      </c>
      <c r="AW658" s="71">
        <v>526026</v>
      </c>
      <c r="AX658" s="177">
        <v>547079</v>
      </c>
      <c r="AY658" s="146">
        <v>489134</v>
      </c>
      <c r="AZ658" s="23">
        <v>485543</v>
      </c>
      <c r="BA658" s="23">
        <v>521109</v>
      </c>
      <c r="BB658" s="23"/>
      <c r="BC658" s="23"/>
      <c r="BD658" s="23"/>
      <c r="BE658" s="23"/>
      <c r="BF658" s="23"/>
      <c r="BG658" s="23"/>
      <c r="BH658" s="23"/>
      <c r="BI658" s="23"/>
    </row>
    <row r="659" spans="1:61">
      <c r="A659" s="23"/>
      <c r="B659" s="10"/>
      <c r="C659" s="10" t="s">
        <v>513</v>
      </c>
      <c r="D659" s="10"/>
      <c r="E659" s="28"/>
      <c r="F659" s="28"/>
      <c r="G659" s="28"/>
      <c r="H659" s="28"/>
      <c r="I659" s="28"/>
      <c r="J659" s="23"/>
      <c r="K659" s="23"/>
      <c r="L659" s="23"/>
      <c r="M659" s="23"/>
      <c r="N659" s="23"/>
      <c r="O659" s="23"/>
      <c r="P659" s="23"/>
      <c r="Q659" s="23"/>
      <c r="R659" s="23"/>
      <c r="S659" s="10"/>
      <c r="T659" s="10"/>
      <c r="U659" s="10"/>
      <c r="V659" s="324"/>
      <c r="W659" s="324"/>
      <c r="X659" s="218"/>
      <c r="Y659" s="218"/>
      <c r="Z659" s="218"/>
      <c r="AA659" s="218"/>
      <c r="AB659" s="218"/>
      <c r="AC659" s="134">
        <v>240956</v>
      </c>
      <c r="AD659" s="134">
        <v>255079</v>
      </c>
      <c r="AE659" s="134">
        <v>302304</v>
      </c>
      <c r="AF659" s="134">
        <v>300911</v>
      </c>
      <c r="AG659" s="71">
        <v>320430</v>
      </c>
      <c r="AH659" s="134">
        <v>354515</v>
      </c>
      <c r="AI659" s="134">
        <v>427395</v>
      </c>
      <c r="AJ659" s="134">
        <v>427532</v>
      </c>
      <c r="AK659" s="134">
        <v>457852</v>
      </c>
      <c r="AL659" s="71">
        <v>474283</v>
      </c>
      <c r="AM659" s="134">
        <v>516707</v>
      </c>
      <c r="AN659" s="134">
        <v>470093</v>
      </c>
      <c r="AO659" s="71">
        <v>444391</v>
      </c>
      <c r="AP659" s="71">
        <v>415976</v>
      </c>
      <c r="AQ659" s="71">
        <v>408185</v>
      </c>
      <c r="AR659" s="71">
        <v>440028</v>
      </c>
      <c r="AS659" s="71">
        <v>478548</v>
      </c>
      <c r="AT659" s="71">
        <v>478448</v>
      </c>
      <c r="AU659" s="71">
        <v>489213</v>
      </c>
      <c r="AV659" s="71">
        <v>53560</v>
      </c>
      <c r="AW659" s="71">
        <v>4011</v>
      </c>
      <c r="AX659" s="177">
        <v>66</v>
      </c>
      <c r="AY659" s="146">
        <v>2266</v>
      </c>
      <c r="AZ659" s="23">
        <v>0.28199999999999997</v>
      </c>
      <c r="BA659" s="279"/>
      <c r="BB659" s="23"/>
      <c r="BC659" s="23"/>
      <c r="BD659" s="23"/>
      <c r="BE659" s="23"/>
      <c r="BF659" s="23"/>
      <c r="BG659" s="23"/>
      <c r="BH659" s="23"/>
      <c r="BI659" s="23"/>
    </row>
    <row r="660" spans="1:61">
      <c r="A660" s="23"/>
      <c r="B660" s="10"/>
      <c r="C660" s="10" t="s">
        <v>514</v>
      </c>
      <c r="D660" s="10"/>
      <c r="E660" s="28"/>
      <c r="F660" s="28"/>
      <c r="G660" s="28"/>
      <c r="H660" s="28"/>
      <c r="I660" s="28"/>
      <c r="J660" s="23"/>
      <c r="K660" s="23"/>
      <c r="L660" s="23"/>
      <c r="M660" s="23"/>
      <c r="N660" s="23"/>
      <c r="O660" s="23"/>
      <c r="P660" s="23"/>
      <c r="Q660" s="23"/>
      <c r="R660" s="23"/>
      <c r="S660" s="10"/>
      <c r="T660" s="10"/>
      <c r="U660" s="10"/>
      <c r="V660" s="324"/>
      <c r="W660" s="324"/>
      <c r="X660" s="218"/>
      <c r="Y660" s="218"/>
      <c r="Z660" s="218"/>
      <c r="AA660" s="218"/>
      <c r="AB660" s="218"/>
      <c r="AC660" s="134">
        <v>169810</v>
      </c>
      <c r="AD660" s="134">
        <v>134546</v>
      </c>
      <c r="AE660" s="134">
        <v>133188</v>
      </c>
      <c r="AF660" s="134">
        <v>136061</v>
      </c>
      <c r="AG660" s="71">
        <v>134224</v>
      </c>
      <c r="AH660" s="134">
        <v>159284</v>
      </c>
      <c r="AI660" s="134">
        <v>130120</v>
      </c>
      <c r="AJ660" s="134">
        <v>135691</v>
      </c>
      <c r="AK660" s="134">
        <v>133915</v>
      </c>
      <c r="AL660" s="71">
        <v>106261</v>
      </c>
      <c r="AM660" s="134">
        <v>117067</v>
      </c>
      <c r="AN660" s="134">
        <v>102751</v>
      </c>
      <c r="AO660" s="71">
        <v>73706</v>
      </c>
      <c r="AP660" s="71">
        <v>52549</v>
      </c>
      <c r="AQ660" s="71">
        <v>72972</v>
      </c>
      <c r="AR660" s="71">
        <v>69236</v>
      </c>
      <c r="AS660" s="71">
        <v>57054</v>
      </c>
      <c r="AT660" s="71">
        <v>53528</v>
      </c>
      <c r="AU660" s="71">
        <v>49905</v>
      </c>
      <c r="AV660" s="71">
        <v>44713</v>
      </c>
      <c r="AW660" s="71">
        <v>51134</v>
      </c>
      <c r="AX660" s="177">
        <v>52987</v>
      </c>
      <c r="AY660" s="146">
        <v>46422</v>
      </c>
      <c r="AZ660" s="23">
        <v>45433</v>
      </c>
      <c r="BA660" s="23">
        <v>47895</v>
      </c>
      <c r="BB660" s="23"/>
      <c r="BC660" s="23"/>
      <c r="BD660" s="23"/>
      <c r="BE660" s="23"/>
      <c r="BF660" s="23"/>
      <c r="BG660" s="23"/>
      <c r="BH660" s="23"/>
      <c r="BI660" s="23"/>
    </row>
    <row r="661" spans="1:61">
      <c r="A661" s="23"/>
      <c r="B661" s="10"/>
      <c r="C661" s="23" t="s">
        <v>515</v>
      </c>
      <c r="D661" s="10"/>
      <c r="E661" s="28"/>
      <c r="F661" s="28"/>
      <c r="G661" s="28"/>
      <c r="H661" s="28"/>
      <c r="I661" s="28"/>
      <c r="J661" s="23"/>
      <c r="K661" s="23"/>
      <c r="L661" s="23"/>
      <c r="M661" s="23"/>
      <c r="N661" s="23"/>
      <c r="O661" s="23"/>
      <c r="P661" s="23"/>
      <c r="Q661" s="23"/>
      <c r="R661" s="23"/>
      <c r="S661" s="10"/>
      <c r="T661" s="10"/>
      <c r="U661" s="10"/>
      <c r="V661" s="324"/>
      <c r="W661" s="324"/>
      <c r="X661" s="218"/>
      <c r="Y661" s="218"/>
      <c r="Z661" s="218"/>
      <c r="AA661" s="218"/>
      <c r="AB661" s="218"/>
      <c r="AC661" s="134">
        <v>14869</v>
      </c>
      <c r="AD661" s="134">
        <v>7021</v>
      </c>
      <c r="AE661" s="134">
        <v>7862</v>
      </c>
      <c r="AF661" s="134">
        <v>8867</v>
      </c>
      <c r="AG661" s="71">
        <v>10032</v>
      </c>
      <c r="AH661" s="134">
        <v>8568</v>
      </c>
      <c r="AI661" s="134">
        <v>8743</v>
      </c>
      <c r="AJ661" s="134">
        <v>8328</v>
      </c>
      <c r="AK661" s="134">
        <v>8530</v>
      </c>
      <c r="AL661" s="71">
        <v>7910</v>
      </c>
      <c r="AM661" s="134">
        <v>8914</v>
      </c>
      <c r="AN661" s="134">
        <v>8218</v>
      </c>
      <c r="AO661" s="71">
        <v>8068</v>
      </c>
      <c r="AP661" s="71">
        <v>10164</v>
      </c>
      <c r="AQ661" s="71">
        <v>13764</v>
      </c>
      <c r="AR661" s="71">
        <v>11510</v>
      </c>
      <c r="AS661" s="71">
        <v>10616</v>
      </c>
      <c r="AT661" s="71">
        <v>6582</v>
      </c>
      <c r="AU661" s="71">
        <v>6728</v>
      </c>
      <c r="AV661" s="71">
        <v>9877</v>
      </c>
      <c r="AW661" s="71">
        <v>7127</v>
      </c>
      <c r="AX661" s="177">
        <v>6879</v>
      </c>
      <c r="AY661" s="146">
        <v>6699</v>
      </c>
      <c r="AZ661" s="23">
        <v>6655</v>
      </c>
      <c r="BA661" s="23">
        <v>6103</v>
      </c>
      <c r="BB661" s="23"/>
      <c r="BC661" s="23"/>
      <c r="BD661" s="23"/>
      <c r="BE661" s="23"/>
      <c r="BF661" s="23"/>
      <c r="BG661" s="23"/>
      <c r="BH661" s="23"/>
      <c r="BI661" s="23"/>
    </row>
    <row r="662" spans="1:61">
      <c r="A662" s="23"/>
      <c r="B662" s="10"/>
      <c r="C662" s="10" t="s">
        <v>612</v>
      </c>
      <c r="D662" s="10"/>
      <c r="E662" s="28"/>
      <c r="F662" s="28"/>
      <c r="G662" s="28"/>
      <c r="H662" s="28"/>
      <c r="I662" s="28"/>
      <c r="J662" s="23"/>
      <c r="K662" s="23"/>
      <c r="L662" s="23"/>
      <c r="M662" s="23"/>
      <c r="N662" s="23"/>
      <c r="O662" s="23"/>
      <c r="P662" s="23"/>
      <c r="Q662" s="23"/>
      <c r="R662" s="23"/>
      <c r="S662" s="10"/>
      <c r="T662" s="10"/>
      <c r="U662" s="10"/>
      <c r="V662" s="324"/>
      <c r="W662" s="324"/>
      <c r="X662" s="218"/>
      <c r="Y662" s="218"/>
      <c r="Z662" s="218"/>
      <c r="AA662" s="218"/>
      <c r="AB662" s="218"/>
      <c r="AC662" s="134">
        <v>10561</v>
      </c>
      <c r="AD662" s="134">
        <v>12356</v>
      </c>
      <c r="AE662" s="134">
        <v>14759</v>
      </c>
      <c r="AF662" s="134">
        <v>13510</v>
      </c>
      <c r="AG662" s="71">
        <v>14595</v>
      </c>
      <c r="AH662" s="134">
        <v>13736</v>
      </c>
      <c r="AI662" s="134">
        <v>13859</v>
      </c>
      <c r="AJ662" s="134">
        <v>12906</v>
      </c>
      <c r="AK662" s="134">
        <v>9488</v>
      </c>
      <c r="AL662" s="71">
        <v>24943</v>
      </c>
      <c r="AM662" s="134">
        <v>27417</v>
      </c>
      <c r="AN662" s="134">
        <v>26184</v>
      </c>
      <c r="AO662" s="71">
        <v>25968</v>
      </c>
      <c r="AP662" s="71">
        <v>23976</v>
      </c>
      <c r="AQ662" s="71">
        <v>24808</v>
      </c>
      <c r="AR662" s="71">
        <v>24808</v>
      </c>
      <c r="AS662" s="71">
        <v>24808</v>
      </c>
      <c r="AT662" s="71">
        <v>24866</v>
      </c>
      <c r="AU662" s="71">
        <v>25529</v>
      </c>
      <c r="AV662" s="71">
        <v>25529</v>
      </c>
      <c r="AW662" s="71">
        <v>26219</v>
      </c>
      <c r="AX662" s="177">
        <v>26219</v>
      </c>
      <c r="AY662" s="146">
        <v>26556</v>
      </c>
      <c r="AZ662" s="23">
        <v>26555.7</v>
      </c>
      <c r="BA662" s="23">
        <v>31042</v>
      </c>
      <c r="BB662" s="23"/>
      <c r="BC662" s="23"/>
      <c r="BD662" s="23"/>
      <c r="BE662" s="23"/>
      <c r="BF662" s="23"/>
      <c r="BG662" s="23"/>
      <c r="BH662" s="23"/>
      <c r="BI662" s="23"/>
    </row>
    <row r="663" spans="1:61">
      <c r="A663" s="23"/>
      <c r="B663" s="10"/>
      <c r="C663" s="10" t="s">
        <v>482</v>
      </c>
      <c r="D663" s="10"/>
      <c r="E663" s="28"/>
      <c r="F663" s="28"/>
      <c r="G663" s="28"/>
      <c r="H663" s="28"/>
      <c r="I663" s="28"/>
      <c r="J663" s="23"/>
      <c r="K663" s="23"/>
      <c r="L663" s="23"/>
      <c r="M663" s="23"/>
      <c r="N663" s="23"/>
      <c r="O663" s="23"/>
      <c r="P663" s="23"/>
      <c r="Q663" s="23"/>
      <c r="R663" s="23"/>
      <c r="S663" s="10"/>
      <c r="T663" s="10"/>
      <c r="U663" s="10"/>
      <c r="V663" s="324"/>
      <c r="W663" s="324"/>
      <c r="X663" s="218"/>
      <c r="Y663" s="218"/>
      <c r="Z663" s="218"/>
      <c r="AA663" s="218"/>
      <c r="AB663" s="218"/>
      <c r="AC663" s="134">
        <v>485539</v>
      </c>
      <c r="AD663" s="134">
        <v>488089</v>
      </c>
      <c r="AE663" s="134">
        <v>488197</v>
      </c>
      <c r="AF663" s="134">
        <v>494884</v>
      </c>
      <c r="AG663" s="71">
        <v>622148</v>
      </c>
      <c r="AH663" s="134">
        <v>650574</v>
      </c>
      <c r="AI663" s="134">
        <v>716172</v>
      </c>
      <c r="AJ663" s="134">
        <v>848049</v>
      </c>
      <c r="AK663" s="134">
        <v>813999.9</v>
      </c>
      <c r="AL663" s="71">
        <v>764000</v>
      </c>
      <c r="AM663" s="134">
        <v>961670</v>
      </c>
      <c r="AN663" s="134">
        <v>854413</v>
      </c>
      <c r="AO663" s="71">
        <v>854552</v>
      </c>
      <c r="AP663" s="71">
        <v>844000</v>
      </c>
      <c r="AQ663" s="71">
        <v>1082208</v>
      </c>
      <c r="AR663" s="71">
        <v>971447</v>
      </c>
      <c r="AS663" s="71">
        <v>1226175</v>
      </c>
      <c r="AT663" s="71">
        <v>999088</v>
      </c>
      <c r="AU663" s="71">
        <v>994275</v>
      </c>
      <c r="AV663" s="71">
        <v>738711</v>
      </c>
      <c r="AW663" s="71">
        <v>1107152</v>
      </c>
      <c r="AX663" s="177">
        <v>1233107</v>
      </c>
      <c r="AY663" s="146">
        <v>1221604</v>
      </c>
      <c r="AZ663" s="23">
        <v>1402267</v>
      </c>
      <c r="BA663" s="23">
        <v>1371134</v>
      </c>
      <c r="BB663" s="23"/>
      <c r="BC663" s="23"/>
      <c r="BD663" s="23"/>
      <c r="BE663" s="23"/>
      <c r="BF663" s="23"/>
      <c r="BG663" s="23"/>
      <c r="BH663" s="23"/>
      <c r="BI663" s="23"/>
    </row>
    <row r="664" spans="1:61">
      <c r="A664" s="23"/>
      <c r="B664" s="10"/>
      <c r="C664" s="10" t="s">
        <v>516</v>
      </c>
      <c r="D664" s="10"/>
      <c r="E664" s="28"/>
      <c r="F664" s="28"/>
      <c r="G664" s="28"/>
      <c r="H664" s="28"/>
      <c r="I664" s="28"/>
      <c r="J664" s="23"/>
      <c r="K664" s="23"/>
      <c r="L664" s="23"/>
      <c r="M664" s="23"/>
      <c r="N664" s="23"/>
      <c r="O664" s="23"/>
      <c r="P664" s="23"/>
      <c r="Q664" s="23"/>
      <c r="R664" s="23"/>
      <c r="S664" s="10"/>
      <c r="T664" s="10"/>
      <c r="U664" s="10"/>
      <c r="V664" s="324"/>
      <c r="W664" s="324"/>
      <c r="X664" s="218"/>
      <c r="Y664" s="218"/>
      <c r="Z664" s="218"/>
      <c r="AA664" s="218"/>
      <c r="AB664" s="218"/>
      <c r="AC664" s="218"/>
      <c r="AD664" s="218"/>
      <c r="AE664" s="218"/>
      <c r="AF664" s="218"/>
      <c r="AG664" s="218"/>
      <c r="AH664" s="152"/>
      <c r="AI664" s="152"/>
      <c r="AJ664" s="152"/>
      <c r="AK664" s="152"/>
      <c r="AL664" s="152"/>
      <c r="AM664" s="152"/>
      <c r="AN664" s="134">
        <v>468644</v>
      </c>
      <c r="AO664" s="71">
        <v>550212</v>
      </c>
      <c r="AP664" s="71">
        <v>606602</v>
      </c>
      <c r="AQ664" s="71">
        <v>662021</v>
      </c>
      <c r="AR664" s="71">
        <v>744771</v>
      </c>
      <c r="AS664" s="71">
        <v>751910</v>
      </c>
      <c r="AT664" s="71">
        <v>845188</v>
      </c>
      <c r="AU664" s="71">
        <v>810863</v>
      </c>
      <c r="AV664" s="71">
        <v>859590</v>
      </c>
      <c r="AW664" s="71">
        <v>874284</v>
      </c>
      <c r="AX664" s="177">
        <v>896270</v>
      </c>
      <c r="AY664" s="146">
        <v>940810</v>
      </c>
      <c r="AZ664" s="23">
        <v>983242</v>
      </c>
      <c r="BA664" s="23">
        <v>1011356</v>
      </c>
      <c r="BB664" s="23"/>
      <c r="BC664" s="23"/>
      <c r="BD664" s="23"/>
      <c r="BE664" s="23"/>
      <c r="BF664" s="23"/>
      <c r="BG664" s="23"/>
      <c r="BH664" s="23"/>
      <c r="BI664" s="23"/>
    </row>
    <row r="665" spans="1:61">
      <c r="A665" s="23"/>
      <c r="B665" s="10"/>
      <c r="C665" s="10" t="s">
        <v>501</v>
      </c>
      <c r="D665" s="10"/>
      <c r="E665" s="28"/>
      <c r="F665" s="28"/>
      <c r="G665" s="28"/>
      <c r="H665" s="28"/>
      <c r="I665" s="28"/>
      <c r="J665" s="23"/>
      <c r="K665" s="23"/>
      <c r="L665" s="23"/>
      <c r="M665" s="23"/>
      <c r="N665" s="23"/>
      <c r="O665" s="23"/>
      <c r="P665" s="23"/>
      <c r="Q665" s="23"/>
      <c r="R665" s="23"/>
      <c r="S665" s="10"/>
      <c r="T665" s="10"/>
      <c r="U665" s="10"/>
      <c r="V665" s="324"/>
      <c r="W665" s="324"/>
      <c r="X665" s="218"/>
      <c r="Y665" s="218"/>
      <c r="Z665" s="218"/>
      <c r="AA665" s="218"/>
      <c r="AB665" s="218"/>
      <c r="AC665" s="218"/>
      <c r="AD665" s="218"/>
      <c r="AE665" s="218"/>
      <c r="AF665" s="218"/>
      <c r="AG665" s="218"/>
      <c r="AH665" s="134">
        <v>51409</v>
      </c>
      <c r="AI665" s="134">
        <v>3189</v>
      </c>
      <c r="AJ665" s="134">
        <v>1972</v>
      </c>
      <c r="AK665" s="134">
        <v>2109</v>
      </c>
      <c r="AL665" s="71">
        <v>30408</v>
      </c>
      <c r="AM665" s="134">
        <v>1696</v>
      </c>
      <c r="AN665" s="134">
        <v>821</v>
      </c>
      <c r="AO665" s="71">
        <v>30685</v>
      </c>
      <c r="AP665" s="71">
        <v>16705</v>
      </c>
      <c r="AQ665" s="71">
        <v>226</v>
      </c>
      <c r="AR665" s="71">
        <v>1122</v>
      </c>
      <c r="AS665" s="71">
        <v>17</v>
      </c>
      <c r="AT665" s="71">
        <v>601</v>
      </c>
      <c r="AU665" s="71">
        <v>50205</v>
      </c>
      <c r="AV665" s="71">
        <v>2280</v>
      </c>
      <c r="AW665" s="71">
        <v>269</v>
      </c>
      <c r="AX665" s="177">
        <v>245</v>
      </c>
      <c r="AY665" s="146">
        <v>94</v>
      </c>
      <c r="AZ665" s="23">
        <v>452</v>
      </c>
      <c r="BA665" s="23">
        <v>300644</v>
      </c>
      <c r="BB665" s="23"/>
      <c r="BC665" s="23"/>
      <c r="BD665" s="23"/>
      <c r="BE665" s="23"/>
      <c r="BF665" s="23"/>
      <c r="BG665" s="23"/>
      <c r="BH665" s="23"/>
      <c r="BI665" s="23"/>
    </row>
    <row r="666" spans="1:61">
      <c r="A666" s="23"/>
      <c r="B666" s="10"/>
      <c r="C666" s="10" t="s">
        <v>517</v>
      </c>
      <c r="D666" s="10"/>
      <c r="E666" s="28"/>
      <c r="F666" s="28"/>
      <c r="G666" s="28"/>
      <c r="H666" s="28"/>
      <c r="I666" s="28"/>
      <c r="J666" s="23"/>
      <c r="K666" s="23"/>
      <c r="L666" s="23"/>
      <c r="M666" s="23"/>
      <c r="N666" s="23"/>
      <c r="O666" s="23"/>
      <c r="P666" s="23"/>
      <c r="Q666" s="23"/>
      <c r="R666" s="23"/>
      <c r="S666" s="10"/>
      <c r="T666" s="10"/>
      <c r="U666" s="10"/>
      <c r="V666" s="324"/>
      <c r="W666" s="324"/>
      <c r="X666" s="218"/>
      <c r="Y666" s="218"/>
      <c r="Z666" s="218"/>
      <c r="AA666" s="218"/>
      <c r="AB666" s="218"/>
      <c r="AC666" s="216"/>
      <c r="AD666" s="216"/>
      <c r="AE666" s="216"/>
      <c r="AF666" s="216"/>
      <c r="AG666" s="216"/>
      <c r="AH666" s="188"/>
      <c r="AI666" s="216"/>
      <c r="AJ666" s="216"/>
      <c r="AK666" s="216"/>
      <c r="AL666" s="216"/>
      <c r="AM666" s="188"/>
      <c r="AN666" s="188"/>
      <c r="AO666" s="188"/>
      <c r="AP666" s="188"/>
      <c r="AQ666" s="188"/>
      <c r="AR666" s="188"/>
      <c r="AS666" s="188"/>
      <c r="AT666" s="188"/>
      <c r="AU666" s="188"/>
      <c r="AV666" s="71">
        <v>664725</v>
      </c>
      <c r="AW666" s="177">
        <v>793684</v>
      </c>
      <c r="AX666" s="177">
        <v>801559</v>
      </c>
      <c r="AY666" s="146">
        <v>849451</v>
      </c>
      <c r="AZ666" s="23">
        <v>901464.5</v>
      </c>
      <c r="BA666" s="23">
        <v>915163</v>
      </c>
      <c r="BB666" s="23"/>
      <c r="BC666" s="23"/>
      <c r="BD666" s="23"/>
      <c r="BE666" s="23"/>
      <c r="BF666" s="23"/>
      <c r="BG666" s="23"/>
      <c r="BH666" s="23"/>
      <c r="BI666" s="23"/>
    </row>
    <row r="667" spans="1:61">
      <c r="A667" s="23"/>
      <c r="B667" s="10"/>
      <c r="C667" s="10" t="s">
        <v>614</v>
      </c>
      <c r="D667" s="10"/>
      <c r="E667" s="28"/>
      <c r="F667" s="28"/>
      <c r="G667" s="28"/>
      <c r="H667" s="28"/>
      <c r="I667" s="28"/>
      <c r="J667" s="23"/>
      <c r="K667" s="23"/>
      <c r="L667" s="23"/>
      <c r="M667" s="23"/>
      <c r="N667" s="23"/>
      <c r="O667" s="23"/>
      <c r="P667" s="23"/>
      <c r="Q667" s="23"/>
      <c r="R667" s="23"/>
      <c r="S667" s="10"/>
      <c r="T667" s="10"/>
      <c r="U667" s="10"/>
      <c r="V667" s="324"/>
      <c r="W667" s="324"/>
      <c r="X667" s="218"/>
      <c r="Y667" s="218"/>
      <c r="Z667" s="218"/>
      <c r="AA667" s="218"/>
      <c r="AB667" s="218"/>
      <c r="AC667" s="216"/>
      <c r="AD667" s="216"/>
      <c r="AE667" s="216"/>
      <c r="AF667" s="216"/>
      <c r="AG667" s="216"/>
      <c r="AH667" s="188"/>
      <c r="AI667" s="216"/>
      <c r="AJ667" s="216"/>
      <c r="AK667" s="216"/>
      <c r="AL667" s="216"/>
      <c r="AM667" s="134">
        <v>644376</v>
      </c>
      <c r="AN667" s="134">
        <v>285</v>
      </c>
      <c r="AO667" s="71">
        <v>564</v>
      </c>
      <c r="AP667" s="188"/>
      <c r="AQ667" s="188"/>
      <c r="AR667" s="188"/>
      <c r="AS667" s="188"/>
      <c r="AT667" s="188"/>
      <c r="AU667" s="188"/>
      <c r="AV667" s="216"/>
      <c r="AW667" s="216"/>
      <c r="AX667" s="216"/>
      <c r="AY667" s="216"/>
      <c r="AZ667" s="216"/>
      <c r="BA667" s="216"/>
      <c r="BB667" s="23"/>
      <c r="BC667" s="23"/>
      <c r="BD667" s="23"/>
      <c r="BE667" s="23"/>
      <c r="BF667" s="23"/>
      <c r="BG667" s="23"/>
      <c r="BH667" s="23"/>
      <c r="BI667" s="23"/>
    </row>
    <row r="668" spans="1:61">
      <c r="A668" s="23"/>
      <c r="B668" s="10"/>
      <c r="C668" s="10" t="s">
        <v>644</v>
      </c>
      <c r="D668" s="10"/>
      <c r="E668" s="28"/>
      <c r="F668" s="28"/>
      <c r="G668" s="28"/>
      <c r="H668" s="28"/>
      <c r="I668" s="28"/>
      <c r="J668" s="23"/>
      <c r="K668" s="23"/>
      <c r="L668" s="23"/>
      <c r="M668" s="23"/>
      <c r="N668" s="23"/>
      <c r="O668" s="23"/>
      <c r="P668" s="23"/>
      <c r="Q668" s="23"/>
      <c r="R668" s="23"/>
      <c r="S668" s="10"/>
      <c r="T668" s="10"/>
      <c r="U668" s="10"/>
      <c r="V668" s="324"/>
      <c r="W668" s="324"/>
      <c r="X668" s="218"/>
      <c r="Y668" s="218"/>
      <c r="Z668" s="218"/>
      <c r="AA668" s="218"/>
      <c r="AB668" s="218"/>
      <c r="AC668" s="134">
        <v>6518</v>
      </c>
      <c r="AD668" s="134">
        <v>2145</v>
      </c>
      <c r="AE668" s="134">
        <v>2272</v>
      </c>
      <c r="AF668" s="134">
        <v>3931</v>
      </c>
      <c r="AG668" s="134">
        <v>2342</v>
      </c>
      <c r="AH668" s="134">
        <v>298</v>
      </c>
      <c r="AI668" s="216"/>
      <c r="AJ668" s="216"/>
      <c r="AK668" s="216"/>
      <c r="AL668" s="216"/>
      <c r="AM668" s="188"/>
      <c r="AN668" s="188"/>
      <c r="AO668" s="188"/>
      <c r="AP668" s="188"/>
      <c r="AQ668" s="188"/>
      <c r="AR668" s="188"/>
      <c r="AS668" s="188"/>
      <c r="AT668" s="188"/>
      <c r="AU668" s="188"/>
      <c r="AV668" s="216"/>
      <c r="AW668" s="216"/>
      <c r="AX668" s="216"/>
      <c r="AY668" s="216"/>
      <c r="AZ668" s="216"/>
      <c r="BA668" s="216"/>
      <c r="BB668" s="23"/>
      <c r="BC668" s="23"/>
      <c r="BD668" s="23"/>
      <c r="BE668" s="23"/>
      <c r="BF668" s="23"/>
      <c r="BG668" s="23"/>
      <c r="BH668" s="23"/>
      <c r="BI668" s="23"/>
    </row>
    <row r="669" spans="1:61">
      <c r="A669" s="23"/>
      <c r="B669" s="10"/>
      <c r="C669" s="10" t="s">
        <v>645</v>
      </c>
      <c r="D669" s="10"/>
      <c r="E669" s="28"/>
      <c r="F669" s="28"/>
      <c r="G669" s="28"/>
      <c r="H669" s="28"/>
      <c r="I669" s="28"/>
      <c r="J669" s="23"/>
      <c r="K669" s="23"/>
      <c r="L669" s="23"/>
      <c r="M669" s="23"/>
      <c r="N669" s="23"/>
      <c r="O669" s="23"/>
      <c r="P669" s="23"/>
      <c r="Q669" s="23"/>
      <c r="R669" s="23"/>
      <c r="S669" s="10"/>
      <c r="T669" s="10"/>
      <c r="U669" s="10"/>
      <c r="V669" s="324"/>
      <c r="W669" s="324"/>
      <c r="X669" s="218"/>
      <c r="Y669" s="218"/>
      <c r="Z669" s="218"/>
      <c r="AA669" s="218"/>
      <c r="AB669" s="218"/>
      <c r="AC669" s="134">
        <v>400000</v>
      </c>
      <c r="AD669" s="134">
        <v>26402</v>
      </c>
      <c r="AE669" s="134">
        <v>32377</v>
      </c>
      <c r="AF669" s="134">
        <v>21520</v>
      </c>
      <c r="AG669" s="134">
        <v>20306</v>
      </c>
      <c r="AH669" s="134">
        <v>2242</v>
      </c>
      <c r="AI669" s="216"/>
      <c r="AJ669" s="216"/>
      <c r="AK669" s="216"/>
      <c r="AL669" s="216"/>
      <c r="AM669" s="188"/>
      <c r="AN669" s="188"/>
      <c r="AO669" s="188"/>
      <c r="AP669" s="188"/>
      <c r="AQ669" s="188"/>
      <c r="AR669" s="188"/>
      <c r="AS669" s="188"/>
      <c r="AT669" s="188"/>
      <c r="AU669" s="188"/>
      <c r="AV669" s="216"/>
      <c r="AW669" s="216"/>
      <c r="AX669" s="216"/>
      <c r="AY669" s="216"/>
      <c r="AZ669" s="216"/>
      <c r="BA669" s="216"/>
      <c r="BB669" s="23"/>
      <c r="BC669" s="23"/>
      <c r="BD669" s="23"/>
      <c r="BE669" s="23"/>
      <c r="BF669" s="23"/>
      <c r="BG669" s="23"/>
      <c r="BH669" s="23"/>
      <c r="BI669" s="23"/>
    </row>
    <row r="670" spans="1:61">
      <c r="A670" s="23"/>
      <c r="B670" s="10"/>
      <c r="C670" s="10" t="s">
        <v>646</v>
      </c>
      <c r="D670" s="10"/>
      <c r="E670" s="28"/>
      <c r="F670" s="28"/>
      <c r="G670" s="28"/>
      <c r="H670" s="28"/>
      <c r="I670" s="28"/>
      <c r="J670" s="23"/>
      <c r="K670" s="23"/>
      <c r="L670" s="23"/>
      <c r="M670" s="23"/>
      <c r="N670" s="23"/>
      <c r="O670" s="23"/>
      <c r="P670" s="23"/>
      <c r="Q670" s="23"/>
      <c r="R670" s="23"/>
      <c r="S670" s="10"/>
      <c r="T670" s="10"/>
      <c r="U670" s="10"/>
      <c r="V670" s="324"/>
      <c r="W670" s="324"/>
      <c r="X670" s="218"/>
      <c r="Y670" s="218"/>
      <c r="Z670" s="218"/>
      <c r="AA670" s="218"/>
      <c r="AB670" s="218"/>
      <c r="AC670" s="134">
        <v>2810</v>
      </c>
      <c r="AD670" s="134">
        <v>3396</v>
      </c>
      <c r="AE670" s="134">
        <v>8822</v>
      </c>
      <c r="AF670" s="188"/>
      <c r="AG670" s="188"/>
      <c r="AH670" s="188"/>
      <c r="AI670" s="216"/>
      <c r="AJ670" s="216"/>
      <c r="AK670" s="216"/>
      <c r="AL670" s="216"/>
      <c r="AM670" s="188"/>
      <c r="AN670" s="188"/>
      <c r="AO670" s="188"/>
      <c r="AP670" s="188"/>
      <c r="AQ670" s="188"/>
      <c r="AR670" s="188"/>
      <c r="AS670" s="188"/>
      <c r="AT670" s="188"/>
      <c r="AU670" s="188"/>
      <c r="AV670" s="216"/>
      <c r="AW670" s="216"/>
      <c r="AX670" s="216"/>
      <c r="AY670" s="216"/>
      <c r="AZ670" s="216"/>
      <c r="BA670" s="216"/>
      <c r="BB670" s="23"/>
      <c r="BC670" s="23"/>
      <c r="BD670" s="23"/>
      <c r="BE670" s="23"/>
      <c r="BF670" s="23"/>
      <c r="BG670" s="23"/>
      <c r="BH670" s="23"/>
      <c r="BI670" s="23"/>
    </row>
    <row r="671" spans="1:61">
      <c r="A671" s="23"/>
      <c r="B671" s="10" t="s">
        <v>108</v>
      </c>
      <c r="C671" s="10" t="s">
        <v>351</v>
      </c>
      <c r="D671" s="10"/>
      <c r="E671" s="28"/>
      <c r="F671" s="28"/>
      <c r="G671" s="28"/>
      <c r="H671" s="28"/>
      <c r="I671" s="28"/>
      <c r="J671" s="23"/>
      <c r="K671" s="23"/>
      <c r="L671" s="23"/>
      <c r="M671" s="23"/>
      <c r="N671" s="23"/>
      <c r="O671" s="23"/>
      <c r="P671" s="23"/>
      <c r="Q671" s="23"/>
      <c r="R671" s="23"/>
      <c r="S671" s="10"/>
      <c r="T671" s="10"/>
      <c r="U671" s="10"/>
      <c r="V671" s="324"/>
      <c r="W671" s="324"/>
      <c r="X671" s="218"/>
      <c r="Y671" s="218"/>
      <c r="Z671" s="218"/>
      <c r="AA671" s="218"/>
      <c r="AB671" s="218"/>
      <c r="AC671" s="134">
        <v>651165</v>
      </c>
      <c r="AD671" s="134">
        <v>708073</v>
      </c>
      <c r="AE671" s="134">
        <v>781101</v>
      </c>
      <c r="AF671" s="134">
        <v>820714</v>
      </c>
      <c r="AG671" s="71">
        <v>841166</v>
      </c>
      <c r="AH671" s="134">
        <v>902199</v>
      </c>
      <c r="AI671" s="134">
        <v>916719</v>
      </c>
      <c r="AJ671" s="134">
        <v>974447</v>
      </c>
      <c r="AK671" s="134">
        <v>963322</v>
      </c>
      <c r="AL671" s="71">
        <v>920770</v>
      </c>
      <c r="AM671" s="134">
        <v>969773</v>
      </c>
      <c r="AN671" s="134">
        <v>1060164</v>
      </c>
      <c r="AO671" s="71">
        <v>966171</v>
      </c>
      <c r="AP671" s="71">
        <v>1071419</v>
      </c>
      <c r="AQ671" s="71">
        <v>1217946</v>
      </c>
      <c r="AR671" s="71">
        <v>1315559</v>
      </c>
      <c r="AS671" s="71">
        <v>1351008</v>
      </c>
      <c r="AT671" s="71">
        <v>1666486</v>
      </c>
      <c r="AU671" s="71">
        <v>1926142</v>
      </c>
      <c r="AV671" s="71">
        <v>2013670</v>
      </c>
      <c r="AW671" s="71">
        <v>2084796</v>
      </c>
      <c r="AX671" s="177">
        <v>3542692</v>
      </c>
      <c r="AY671" s="146">
        <v>3535410</v>
      </c>
      <c r="AZ671" s="23">
        <v>3346271</v>
      </c>
      <c r="BA671" s="23">
        <v>3365513</v>
      </c>
      <c r="BB671" s="23"/>
      <c r="BC671" s="23"/>
      <c r="BD671" s="23"/>
      <c r="BE671" s="23"/>
      <c r="BF671" s="23"/>
      <c r="BG671" s="23"/>
      <c r="BH671" s="23"/>
      <c r="BI671" s="23"/>
    </row>
    <row r="672" spans="1:61">
      <c r="A672" s="23"/>
      <c r="B672" s="10"/>
      <c r="C672" s="10" t="s">
        <v>518</v>
      </c>
      <c r="D672" s="10"/>
      <c r="E672" s="28"/>
      <c r="F672" s="28"/>
      <c r="G672" s="28"/>
      <c r="H672" s="28"/>
      <c r="I672" s="28"/>
      <c r="J672" s="23"/>
      <c r="K672" s="23"/>
      <c r="L672" s="23"/>
      <c r="M672" s="23"/>
      <c r="N672" s="23"/>
      <c r="O672" s="23"/>
      <c r="P672" s="23"/>
      <c r="Q672" s="23"/>
      <c r="R672" s="23"/>
      <c r="S672" s="10"/>
      <c r="T672" s="10"/>
      <c r="U672" s="10"/>
      <c r="V672" s="324"/>
      <c r="W672" s="324"/>
      <c r="X672" s="218"/>
      <c r="Y672" s="218"/>
      <c r="Z672" s="218"/>
      <c r="AA672" s="218"/>
      <c r="AB672" s="218"/>
      <c r="AC672" s="134">
        <v>515389</v>
      </c>
      <c r="AD672" s="134">
        <v>557986</v>
      </c>
      <c r="AE672" s="134">
        <v>601457</v>
      </c>
      <c r="AF672" s="134">
        <v>681012</v>
      </c>
      <c r="AG672" s="71">
        <v>725599</v>
      </c>
      <c r="AH672" s="134">
        <v>789509</v>
      </c>
      <c r="AI672" s="134">
        <v>799582</v>
      </c>
      <c r="AJ672" s="134">
        <v>843911</v>
      </c>
      <c r="AK672" s="134">
        <v>857583</v>
      </c>
      <c r="AL672" s="71">
        <v>897514</v>
      </c>
      <c r="AM672" s="134">
        <v>911459</v>
      </c>
      <c r="AN672" s="134">
        <v>939318</v>
      </c>
      <c r="AO672" s="71">
        <v>918964</v>
      </c>
      <c r="AP672" s="71">
        <v>955722</v>
      </c>
      <c r="AQ672" s="71">
        <v>944876</v>
      </c>
      <c r="AR672" s="71">
        <v>927255</v>
      </c>
      <c r="AS672" s="71">
        <v>940437</v>
      </c>
      <c r="AT672" s="71">
        <v>694817</v>
      </c>
      <c r="AU672" s="71">
        <v>735900</v>
      </c>
      <c r="AV672" s="71">
        <v>762328</v>
      </c>
      <c r="AW672" s="71">
        <v>827852</v>
      </c>
      <c r="AX672" s="177">
        <v>987023</v>
      </c>
      <c r="AY672" s="146">
        <v>1111347</v>
      </c>
      <c r="AZ672" s="23">
        <v>1138862</v>
      </c>
      <c r="BA672" s="23">
        <v>1233771</v>
      </c>
      <c r="BB672" s="23"/>
      <c r="BC672" s="23"/>
      <c r="BD672" s="23"/>
      <c r="BE672" s="23"/>
      <c r="BF672" s="23"/>
      <c r="BG672" s="23"/>
      <c r="BH672" s="23"/>
      <c r="BI672" s="23"/>
    </row>
    <row r="673" spans="1:61">
      <c r="A673" s="23"/>
      <c r="B673" s="10"/>
      <c r="C673" s="10" t="s">
        <v>519</v>
      </c>
      <c r="D673" s="10"/>
      <c r="E673" s="28"/>
      <c r="F673" s="28"/>
      <c r="G673" s="28"/>
      <c r="H673" s="28"/>
      <c r="I673" s="28"/>
      <c r="J673" s="23"/>
      <c r="K673" s="23"/>
      <c r="L673" s="23"/>
      <c r="M673" s="23"/>
      <c r="N673" s="23"/>
      <c r="O673" s="23"/>
      <c r="P673" s="23"/>
      <c r="Q673" s="23"/>
      <c r="R673" s="23"/>
      <c r="S673" s="10"/>
      <c r="T673" s="10"/>
      <c r="U673" s="10"/>
      <c r="V673" s="324"/>
      <c r="W673" s="324"/>
      <c r="X673" s="218"/>
      <c r="Y673" s="218"/>
      <c r="Z673" s="218"/>
      <c r="AA673" s="218"/>
      <c r="AB673" s="218"/>
      <c r="AC673" s="134">
        <v>45356</v>
      </c>
      <c r="AD673" s="134">
        <v>55032</v>
      </c>
      <c r="AE673" s="134">
        <v>47813</v>
      </c>
      <c r="AF673" s="134">
        <v>25375</v>
      </c>
      <c r="AG673" s="71">
        <v>18012</v>
      </c>
      <c r="AH673" s="134">
        <v>17320</v>
      </c>
      <c r="AI673" s="134">
        <v>15417</v>
      </c>
      <c r="AJ673" s="134">
        <v>13386</v>
      </c>
      <c r="AK673" s="134">
        <v>15837</v>
      </c>
      <c r="AL673" s="71">
        <v>16065</v>
      </c>
      <c r="AM673" s="134">
        <v>16397</v>
      </c>
      <c r="AN673" s="134">
        <v>19670</v>
      </c>
      <c r="AO673" s="71">
        <v>28139</v>
      </c>
      <c r="AP673" s="71">
        <v>31401</v>
      </c>
      <c r="AQ673" s="71">
        <v>18393</v>
      </c>
      <c r="AR673" s="71">
        <v>23026</v>
      </c>
      <c r="AS673" s="71">
        <v>26108</v>
      </c>
      <c r="AT673" s="71">
        <v>38664</v>
      </c>
      <c r="AU673" s="71">
        <v>51267</v>
      </c>
      <c r="AV673" s="71">
        <v>45710</v>
      </c>
      <c r="AW673" s="71">
        <v>81319</v>
      </c>
      <c r="AX673" s="177">
        <v>44963</v>
      </c>
      <c r="AY673" s="146">
        <v>46049</v>
      </c>
      <c r="AZ673" s="23">
        <v>42464.559000000001</v>
      </c>
      <c r="BA673" s="23">
        <v>52455.5</v>
      </c>
      <c r="BB673" s="23"/>
      <c r="BC673" s="23"/>
      <c r="BD673" s="23"/>
      <c r="BE673" s="23"/>
      <c r="BF673" s="23"/>
      <c r="BG673" s="23"/>
      <c r="BH673" s="23"/>
      <c r="BI673" s="23"/>
    </row>
    <row r="674" spans="1:61">
      <c r="A674" s="23"/>
      <c r="B674" s="10"/>
      <c r="C674" s="10" t="s">
        <v>352</v>
      </c>
      <c r="D674" s="10"/>
      <c r="E674" s="28"/>
      <c r="F674" s="28"/>
      <c r="G674" s="28"/>
      <c r="H674" s="28"/>
      <c r="I674" s="28"/>
      <c r="J674" s="23"/>
      <c r="K674" s="23"/>
      <c r="L674" s="23"/>
      <c r="M674" s="23"/>
      <c r="N674" s="23"/>
      <c r="O674" s="23"/>
      <c r="P674" s="23"/>
      <c r="Q674" s="23"/>
      <c r="R674" s="23"/>
      <c r="S674" s="10"/>
      <c r="T674" s="10"/>
      <c r="U674" s="10"/>
      <c r="V674" s="324"/>
      <c r="W674" s="324"/>
      <c r="X674" s="218"/>
      <c r="Y674" s="218"/>
      <c r="Z674" s="218"/>
      <c r="AA674" s="218"/>
      <c r="AB674" s="218"/>
      <c r="AC674" s="134">
        <v>1048679</v>
      </c>
      <c r="AD674" s="134">
        <v>1154150</v>
      </c>
      <c r="AE674" s="134">
        <v>1224727</v>
      </c>
      <c r="AF674" s="134">
        <v>1210563</v>
      </c>
      <c r="AG674" s="71">
        <v>1186549</v>
      </c>
      <c r="AH674" s="134">
        <v>1200642</v>
      </c>
      <c r="AI674" s="134">
        <v>1220974</v>
      </c>
      <c r="AJ674" s="134">
        <v>1289863</v>
      </c>
      <c r="AK674" s="134">
        <v>1235943</v>
      </c>
      <c r="AL674" s="71">
        <v>1217185</v>
      </c>
      <c r="AM674" s="134">
        <v>1186100</v>
      </c>
      <c r="AN674" s="134">
        <v>1268920</v>
      </c>
      <c r="AO674" s="71">
        <v>1176527</v>
      </c>
      <c r="AP674" s="71">
        <v>1108758</v>
      </c>
      <c r="AQ674" s="71">
        <v>1098911</v>
      </c>
      <c r="AR674" s="71">
        <v>1077683</v>
      </c>
      <c r="AS674" s="71">
        <v>1055727</v>
      </c>
      <c r="AT674" s="71">
        <v>1099689</v>
      </c>
      <c r="AU674" s="71">
        <v>1010751</v>
      </c>
      <c r="AV674" s="71">
        <v>1038623</v>
      </c>
      <c r="AW674" s="71">
        <v>1028260</v>
      </c>
      <c r="AX674" s="177">
        <v>945542</v>
      </c>
      <c r="AY674" s="146">
        <v>951738</v>
      </c>
      <c r="AZ674" s="23">
        <v>1026634</v>
      </c>
      <c r="BA674" s="23">
        <v>1750575</v>
      </c>
      <c r="BB674" s="23"/>
      <c r="BC674" s="23"/>
      <c r="BD674" s="23"/>
      <c r="BE674" s="23"/>
      <c r="BF674" s="23"/>
      <c r="BG674" s="23"/>
      <c r="BH674" s="23"/>
      <c r="BI674" s="23"/>
    </row>
    <row r="675" spans="1:61">
      <c r="A675" s="23"/>
      <c r="B675" s="10"/>
      <c r="C675" s="10" t="s">
        <v>353</v>
      </c>
      <c r="D675" s="10"/>
      <c r="E675" s="28"/>
      <c r="F675" s="28"/>
      <c r="G675" s="28"/>
      <c r="H675" s="28"/>
      <c r="I675" s="28"/>
      <c r="J675" s="23"/>
      <c r="K675" s="23"/>
      <c r="L675" s="23"/>
      <c r="M675" s="23"/>
      <c r="N675" s="23"/>
      <c r="O675" s="23"/>
      <c r="P675" s="23"/>
      <c r="Q675" s="23"/>
      <c r="R675" s="23"/>
      <c r="S675" s="10"/>
      <c r="T675" s="10"/>
      <c r="U675" s="10"/>
      <c r="V675" s="324"/>
      <c r="W675" s="324"/>
      <c r="X675" s="218"/>
      <c r="Y675" s="218"/>
      <c r="Z675" s="218"/>
      <c r="AA675" s="218"/>
      <c r="AB675" s="218"/>
      <c r="AC675" s="134">
        <v>33596</v>
      </c>
      <c r="AD675" s="134">
        <v>98306</v>
      </c>
      <c r="AE675" s="134">
        <v>111105</v>
      </c>
      <c r="AF675" s="134">
        <v>42361</v>
      </c>
      <c r="AG675" s="71">
        <v>35296</v>
      </c>
      <c r="AH675" s="134">
        <v>31558</v>
      </c>
      <c r="AI675" s="134">
        <v>36090</v>
      </c>
      <c r="AJ675" s="134">
        <v>34529</v>
      </c>
      <c r="AK675" s="134">
        <v>30858</v>
      </c>
      <c r="AL675" s="71">
        <v>36119</v>
      </c>
      <c r="AM675" s="134">
        <v>33394</v>
      </c>
      <c r="AN675" s="134">
        <v>132021</v>
      </c>
      <c r="AO675" s="71">
        <v>68133</v>
      </c>
      <c r="AP675" s="71">
        <v>68311</v>
      </c>
      <c r="AQ675" s="71">
        <v>67551</v>
      </c>
      <c r="AR675" s="71">
        <v>63010</v>
      </c>
      <c r="AS675" s="71">
        <v>72904</v>
      </c>
      <c r="AT675" s="71">
        <v>67378</v>
      </c>
      <c r="AU675" s="177">
        <v>71444</v>
      </c>
      <c r="AV675" s="177">
        <v>103699</v>
      </c>
      <c r="AW675" s="177">
        <v>276860</v>
      </c>
      <c r="AX675" s="177">
        <v>108614</v>
      </c>
      <c r="AY675" s="146">
        <v>384879</v>
      </c>
      <c r="AZ675" s="23">
        <v>113786</v>
      </c>
      <c r="BA675" s="23">
        <v>248954</v>
      </c>
      <c r="BB675" s="23"/>
      <c r="BC675" s="23"/>
      <c r="BD675" s="23"/>
      <c r="BE675" s="23"/>
      <c r="BF675" s="23"/>
      <c r="BG675" s="23"/>
      <c r="BH675" s="23"/>
      <c r="BI675" s="23"/>
    </row>
    <row r="676" spans="1:61">
      <c r="A676" s="23"/>
      <c r="B676" s="10"/>
      <c r="C676" s="10" t="s">
        <v>520</v>
      </c>
      <c r="D676" s="10"/>
      <c r="E676" s="28"/>
      <c r="F676" s="28"/>
      <c r="G676" s="28"/>
      <c r="H676" s="28"/>
      <c r="I676" s="28"/>
      <c r="J676" s="23"/>
      <c r="K676" s="23"/>
      <c r="L676" s="23"/>
      <c r="M676" s="23"/>
      <c r="N676" s="23"/>
      <c r="O676" s="23"/>
      <c r="P676" s="23"/>
      <c r="Q676" s="23"/>
      <c r="R676" s="23"/>
      <c r="S676" s="10"/>
      <c r="T676" s="10"/>
      <c r="U676" s="10"/>
      <c r="V676" s="324"/>
      <c r="W676" s="324"/>
      <c r="X676" s="218"/>
      <c r="Y676" s="218"/>
      <c r="Z676" s="218"/>
      <c r="AA676" s="218"/>
      <c r="AB676" s="218"/>
      <c r="AC676" s="134">
        <v>17386</v>
      </c>
      <c r="AD676" s="134">
        <v>16810</v>
      </c>
      <c r="AE676" s="134">
        <v>16970</v>
      </c>
      <c r="AF676" s="134">
        <v>17522</v>
      </c>
      <c r="AG676" s="71">
        <v>18070</v>
      </c>
      <c r="AH676" s="134">
        <v>18218</v>
      </c>
      <c r="AI676" s="134">
        <v>18212</v>
      </c>
      <c r="AJ676" s="134">
        <v>17763</v>
      </c>
      <c r="AK676" s="134">
        <v>18001</v>
      </c>
      <c r="AL676" s="71">
        <v>18446</v>
      </c>
      <c r="AM676" s="134">
        <v>17952</v>
      </c>
      <c r="AN676" s="134">
        <v>22703</v>
      </c>
      <c r="AO676" s="71">
        <v>22132</v>
      </c>
      <c r="AP676" s="71">
        <v>23479</v>
      </c>
      <c r="AQ676" s="71">
        <v>21568</v>
      </c>
      <c r="AR676" s="71">
        <v>21894</v>
      </c>
      <c r="AS676" s="71">
        <v>21401</v>
      </c>
      <c r="AT676" s="71">
        <v>21429</v>
      </c>
      <c r="AU676" s="177">
        <v>22364</v>
      </c>
      <c r="AV676" s="177">
        <v>21383</v>
      </c>
      <c r="AW676" s="177">
        <v>22819</v>
      </c>
      <c r="AX676" s="177">
        <v>22892</v>
      </c>
      <c r="AY676" s="146">
        <v>24042</v>
      </c>
      <c r="AZ676" s="23">
        <v>23567</v>
      </c>
      <c r="BA676" s="23">
        <v>14515</v>
      </c>
      <c r="BB676" s="23"/>
      <c r="BC676" s="23"/>
      <c r="BD676" s="23"/>
      <c r="BE676" s="23"/>
      <c r="BF676" s="23"/>
      <c r="BG676" s="23"/>
      <c r="BH676" s="23"/>
      <c r="BI676" s="23"/>
    </row>
    <row r="677" spans="1:61">
      <c r="A677" s="23"/>
      <c r="B677" s="10"/>
      <c r="C677" s="10" t="s">
        <v>521</v>
      </c>
      <c r="D677" s="10"/>
      <c r="E677" s="28"/>
      <c r="F677" s="28"/>
      <c r="G677" s="28"/>
      <c r="H677" s="28"/>
      <c r="I677" s="28"/>
      <c r="J677" s="23"/>
      <c r="K677" s="23"/>
      <c r="L677" s="23"/>
      <c r="M677" s="23"/>
      <c r="N677" s="23"/>
      <c r="O677" s="23"/>
      <c r="P677" s="23"/>
      <c r="Q677" s="23"/>
      <c r="R677" s="23"/>
      <c r="S677" s="10"/>
      <c r="T677" s="10"/>
      <c r="U677" s="10"/>
      <c r="V677" s="324"/>
      <c r="W677" s="324"/>
      <c r="X677" s="218"/>
      <c r="Y677" s="218"/>
      <c r="Z677" s="218"/>
      <c r="AA677" s="218"/>
      <c r="AB677" s="218"/>
      <c r="AC677" s="134">
        <v>2286</v>
      </c>
      <c r="AD677" s="134">
        <v>10347</v>
      </c>
      <c r="AE677" s="134">
        <v>16685</v>
      </c>
      <c r="AF677" s="134">
        <v>17125</v>
      </c>
      <c r="AG677" s="71">
        <v>17986</v>
      </c>
      <c r="AH677" s="134">
        <v>18898</v>
      </c>
      <c r="AI677" s="134">
        <v>20271</v>
      </c>
      <c r="AJ677" s="134">
        <v>22789</v>
      </c>
      <c r="AK677" s="134">
        <v>25935</v>
      </c>
      <c r="AL677" s="71">
        <v>29846</v>
      </c>
      <c r="AM677" s="134">
        <v>28839</v>
      </c>
      <c r="AN677" s="134">
        <v>29890</v>
      </c>
      <c r="AO677" s="71">
        <v>26187</v>
      </c>
      <c r="AP677" s="71">
        <v>26028</v>
      </c>
      <c r="AQ677" s="71">
        <v>27717</v>
      </c>
      <c r="AR677" s="71">
        <v>29833</v>
      </c>
      <c r="AS677" s="71">
        <v>29701</v>
      </c>
      <c r="AT677" s="71">
        <v>32218</v>
      </c>
      <c r="AU677" s="71">
        <v>32346</v>
      </c>
      <c r="AV677" s="71">
        <v>32030</v>
      </c>
      <c r="AW677" s="71">
        <v>36425</v>
      </c>
      <c r="AX677" s="177">
        <v>34572</v>
      </c>
      <c r="AY677" s="146">
        <v>40325</v>
      </c>
      <c r="AZ677" s="23">
        <v>35663.875</v>
      </c>
      <c r="BA677" s="23">
        <v>35074</v>
      </c>
      <c r="BB677" s="23"/>
      <c r="BC677" s="23"/>
      <c r="BD677" s="23"/>
      <c r="BE677" s="23"/>
      <c r="BF677" s="23"/>
      <c r="BG677" s="23"/>
      <c r="BH677" s="23"/>
      <c r="BI677" s="23"/>
    </row>
    <row r="678" spans="1:61">
      <c r="A678" s="23"/>
      <c r="B678" s="10"/>
      <c r="C678" s="10" t="s">
        <v>769</v>
      </c>
      <c r="D678" s="10"/>
      <c r="E678" s="28"/>
      <c r="F678" s="28"/>
      <c r="G678" s="28"/>
      <c r="H678" s="28"/>
      <c r="I678" s="28"/>
      <c r="J678" s="23"/>
      <c r="K678" s="23"/>
      <c r="L678" s="23"/>
      <c r="M678" s="23"/>
      <c r="N678" s="23"/>
      <c r="O678" s="23"/>
      <c r="P678" s="23"/>
      <c r="Q678" s="23"/>
      <c r="R678" s="23"/>
      <c r="S678" s="10"/>
      <c r="T678" s="10"/>
      <c r="U678" s="10"/>
      <c r="V678" s="324"/>
      <c r="W678" s="324"/>
      <c r="X678" s="218"/>
      <c r="Y678" s="218"/>
      <c r="Z678" s="218"/>
      <c r="AA678" s="218"/>
      <c r="AB678" s="218"/>
      <c r="AC678" s="134"/>
      <c r="AD678" s="134"/>
      <c r="AE678" s="134"/>
      <c r="AF678" s="134"/>
      <c r="AG678" s="71"/>
      <c r="AH678" s="134"/>
      <c r="AI678" s="134"/>
      <c r="AJ678" s="134"/>
      <c r="AK678" s="134"/>
      <c r="AL678" s="71"/>
      <c r="AM678" s="134"/>
      <c r="AN678" s="134"/>
      <c r="AO678" s="71"/>
      <c r="AP678" s="71"/>
      <c r="AQ678" s="216"/>
      <c r="AR678" s="216"/>
      <c r="AS678" s="216"/>
      <c r="AT678" s="216"/>
      <c r="AU678" s="216"/>
      <c r="AV678" s="216"/>
      <c r="AW678" s="216"/>
      <c r="AX678" s="288"/>
      <c r="AY678" s="312"/>
      <c r="AZ678" s="279"/>
      <c r="BA678" s="23">
        <v>91852</v>
      </c>
      <c r="BB678" s="23"/>
      <c r="BC678" s="23"/>
      <c r="BD678" s="23"/>
      <c r="BE678" s="23"/>
      <c r="BF678" s="23"/>
      <c r="BG678" s="23"/>
      <c r="BH678" s="23"/>
      <c r="BI678" s="23"/>
    </row>
    <row r="679" spans="1:61">
      <c r="A679" s="23"/>
      <c r="B679" s="10"/>
      <c r="C679" s="10" t="s">
        <v>613</v>
      </c>
      <c r="D679" s="10"/>
      <c r="E679" s="28"/>
      <c r="F679" s="28"/>
      <c r="G679" s="28"/>
      <c r="H679" s="28"/>
      <c r="I679" s="28"/>
      <c r="J679" s="23"/>
      <c r="K679" s="23"/>
      <c r="L679" s="23"/>
      <c r="M679" s="23"/>
      <c r="N679" s="23"/>
      <c r="O679" s="23"/>
      <c r="P679" s="23"/>
      <c r="Q679" s="23"/>
      <c r="R679" s="23"/>
      <c r="S679" s="10"/>
      <c r="T679" s="10"/>
      <c r="U679" s="10"/>
      <c r="V679" s="324"/>
      <c r="W679" s="324"/>
      <c r="X679" s="218"/>
      <c r="Y679" s="218"/>
      <c r="Z679" s="218"/>
      <c r="AA679" s="218"/>
      <c r="AB679" s="218"/>
      <c r="AC679" s="216"/>
      <c r="AD679" s="216"/>
      <c r="AE679" s="216"/>
      <c r="AF679" s="216"/>
      <c r="AG679" s="216"/>
      <c r="AH679" s="216"/>
      <c r="AI679" s="216"/>
      <c r="AJ679" s="216"/>
      <c r="AK679" s="216"/>
      <c r="AL679" s="216"/>
      <c r="AM679" s="188"/>
      <c r="AN679" s="188"/>
      <c r="AO679" s="188"/>
      <c r="AP679" s="188"/>
      <c r="AQ679" s="188"/>
      <c r="AR679" s="188"/>
      <c r="AS679" s="188"/>
      <c r="AT679" s="188"/>
      <c r="AU679" s="188"/>
      <c r="AV679" s="71">
        <v>276</v>
      </c>
      <c r="AW679" s="71">
        <v>46488</v>
      </c>
      <c r="AX679" s="177"/>
      <c r="AY679" s="146"/>
      <c r="AZ679" s="279"/>
      <c r="BA679" s="279"/>
      <c r="BB679" s="23"/>
      <c r="BC679" s="23"/>
      <c r="BD679" s="23"/>
      <c r="BE679" s="23"/>
      <c r="BF679" s="23"/>
      <c r="BG679" s="23"/>
      <c r="BH679" s="23"/>
      <c r="BI679" s="23"/>
    </row>
    <row r="680" spans="1:61">
      <c r="A680" s="23"/>
      <c r="B680" s="10"/>
      <c r="C680" s="10" t="s">
        <v>615</v>
      </c>
      <c r="D680" s="10"/>
      <c r="E680" s="28"/>
      <c r="F680" s="28"/>
      <c r="G680" s="28"/>
      <c r="H680" s="28"/>
      <c r="I680" s="28"/>
      <c r="J680" s="23"/>
      <c r="K680" s="23"/>
      <c r="L680" s="23"/>
      <c r="M680" s="23"/>
      <c r="N680" s="23"/>
      <c r="O680" s="23"/>
      <c r="P680" s="23"/>
      <c r="Q680" s="23"/>
      <c r="R680" s="23"/>
      <c r="S680" s="10"/>
      <c r="T680" s="10"/>
      <c r="U680" s="10"/>
      <c r="V680" s="324"/>
      <c r="W680" s="324"/>
      <c r="X680" s="218"/>
      <c r="Y680" s="218"/>
      <c r="Z680" s="218"/>
      <c r="AA680" s="218"/>
      <c r="AB680" s="218"/>
      <c r="AC680" s="216"/>
      <c r="AD680" s="216"/>
      <c r="AE680" s="216"/>
      <c r="AF680" s="216"/>
      <c r="AG680" s="216"/>
      <c r="AH680" s="216"/>
      <c r="AI680" s="216"/>
      <c r="AJ680" s="216"/>
      <c r="AK680" s="216"/>
      <c r="AL680" s="216"/>
      <c r="AM680" s="134">
        <v>210455</v>
      </c>
      <c r="AN680" s="134">
        <v>261</v>
      </c>
      <c r="AO680" s="134">
        <v>6</v>
      </c>
      <c r="AP680" s="188"/>
      <c r="AQ680" s="188"/>
      <c r="AR680" s="188"/>
      <c r="AS680" s="188"/>
      <c r="AT680" s="188"/>
      <c r="AU680" s="188"/>
      <c r="AV680" s="71"/>
      <c r="AW680" s="71"/>
      <c r="AX680" s="177"/>
      <c r="AY680" s="146"/>
      <c r="AZ680" s="279"/>
      <c r="BA680" s="279"/>
      <c r="BB680" s="23"/>
      <c r="BC680" s="23"/>
      <c r="BD680" s="23"/>
      <c r="BE680" s="23"/>
      <c r="BF680" s="23"/>
      <c r="BG680" s="23"/>
      <c r="BH680" s="23"/>
      <c r="BI680" s="23"/>
    </row>
    <row r="681" spans="1:61">
      <c r="A681" s="23"/>
      <c r="B681" s="10" t="s">
        <v>346</v>
      </c>
      <c r="C681" s="10" t="s">
        <v>483</v>
      </c>
      <c r="D681" s="10"/>
      <c r="E681" s="28"/>
      <c r="F681" s="28"/>
      <c r="G681" s="28"/>
      <c r="H681" s="28"/>
      <c r="I681" s="28"/>
      <c r="J681" s="23"/>
      <c r="K681" s="23"/>
      <c r="L681" s="23"/>
      <c r="M681" s="23"/>
      <c r="N681" s="23"/>
      <c r="O681" s="23"/>
      <c r="P681" s="23"/>
      <c r="Q681" s="23"/>
      <c r="R681" s="23"/>
      <c r="S681" s="10"/>
      <c r="T681" s="10"/>
      <c r="U681" s="10"/>
      <c r="V681" s="324"/>
      <c r="W681" s="324"/>
      <c r="X681" s="218"/>
      <c r="Y681" s="218"/>
      <c r="Z681" s="218"/>
      <c r="AA681" s="218"/>
      <c r="AB681" s="218"/>
      <c r="AC681" s="134">
        <v>145748</v>
      </c>
      <c r="AD681" s="134">
        <v>134138</v>
      </c>
      <c r="AE681" s="134">
        <v>143828</v>
      </c>
      <c r="AF681" s="134">
        <v>141075</v>
      </c>
      <c r="AG681" s="71">
        <v>139903</v>
      </c>
      <c r="AH681" s="134">
        <v>130496</v>
      </c>
      <c r="AI681" s="134">
        <v>119782</v>
      </c>
      <c r="AJ681" s="134">
        <v>115489</v>
      </c>
      <c r="AK681" s="134">
        <v>111392</v>
      </c>
      <c r="AL681" s="71">
        <v>121791</v>
      </c>
      <c r="AM681" s="134">
        <v>130640</v>
      </c>
      <c r="AN681" s="134">
        <v>152153</v>
      </c>
      <c r="AO681" s="71">
        <v>108033</v>
      </c>
      <c r="AP681" s="71">
        <v>114975</v>
      </c>
      <c r="AQ681" s="71">
        <v>102103</v>
      </c>
      <c r="AR681" s="71">
        <v>111456</v>
      </c>
      <c r="AS681" s="71">
        <v>170180</v>
      </c>
      <c r="AT681" s="71">
        <v>204606</v>
      </c>
      <c r="AU681" s="71">
        <v>224836</v>
      </c>
      <c r="AV681" s="71">
        <v>153967</v>
      </c>
      <c r="AW681" s="71">
        <v>145292</v>
      </c>
      <c r="AX681" s="177">
        <v>145180</v>
      </c>
      <c r="AY681" s="146">
        <v>140428</v>
      </c>
      <c r="AZ681" s="23">
        <v>173394</v>
      </c>
      <c r="BA681" s="23">
        <v>232506</v>
      </c>
      <c r="BB681" s="23"/>
      <c r="BC681" s="23"/>
      <c r="BD681" s="23"/>
      <c r="BE681" s="23"/>
      <c r="BF681" s="23"/>
      <c r="BG681" s="23"/>
      <c r="BH681" s="23"/>
      <c r="BI681" s="23"/>
    </row>
    <row r="682" spans="1:61">
      <c r="A682" s="23"/>
      <c r="B682" s="10"/>
      <c r="C682" s="10" t="s">
        <v>484</v>
      </c>
      <c r="D682" s="10"/>
      <c r="E682" s="28"/>
      <c r="F682" s="28"/>
      <c r="G682" s="28"/>
      <c r="H682" s="28"/>
      <c r="I682" s="28"/>
      <c r="J682" s="23"/>
      <c r="K682" s="23"/>
      <c r="L682" s="23"/>
      <c r="M682" s="23"/>
      <c r="N682" s="23"/>
      <c r="O682" s="23"/>
      <c r="P682" s="23"/>
      <c r="Q682" s="23"/>
      <c r="R682" s="23"/>
      <c r="S682" s="10"/>
      <c r="T682" s="10"/>
      <c r="U682" s="10"/>
      <c r="V682" s="324"/>
      <c r="W682" s="324"/>
      <c r="X682" s="218"/>
      <c r="Y682" s="218"/>
      <c r="Z682" s="218"/>
      <c r="AA682" s="218"/>
      <c r="AB682" s="218"/>
      <c r="AC682" s="134">
        <v>941430</v>
      </c>
      <c r="AD682" s="134">
        <v>867009</v>
      </c>
      <c r="AE682" s="134">
        <v>826138</v>
      </c>
      <c r="AF682" s="134">
        <v>763581</v>
      </c>
      <c r="AG682" s="71">
        <v>767652</v>
      </c>
      <c r="AH682" s="134">
        <v>829475</v>
      </c>
      <c r="AI682" s="134">
        <v>851857</v>
      </c>
      <c r="AJ682" s="134">
        <v>887811</v>
      </c>
      <c r="AK682" s="134">
        <v>972142</v>
      </c>
      <c r="AL682" s="71">
        <v>1006884</v>
      </c>
      <c r="AM682" s="134">
        <v>1004753</v>
      </c>
      <c r="AN682" s="134">
        <v>1103367</v>
      </c>
      <c r="AO682" s="71">
        <v>1260530</v>
      </c>
      <c r="AP682" s="71">
        <v>1449845</v>
      </c>
      <c r="AQ682" s="71">
        <v>1736518</v>
      </c>
      <c r="AR682" s="71">
        <v>1917477</v>
      </c>
      <c r="AS682" s="71">
        <v>2048050</v>
      </c>
      <c r="AT682" s="71">
        <v>1975517</v>
      </c>
      <c r="AU682" s="71">
        <v>1981088</v>
      </c>
      <c r="AV682" s="71">
        <v>2021956</v>
      </c>
      <c r="AW682" s="71">
        <v>2200648</v>
      </c>
      <c r="AX682" s="177">
        <v>2429759</v>
      </c>
      <c r="AY682" s="146">
        <v>2739627</v>
      </c>
      <c r="AZ682" s="23">
        <v>2900221</v>
      </c>
      <c r="BA682" s="23">
        <v>2987804</v>
      </c>
      <c r="BB682" s="23"/>
      <c r="BC682" s="23"/>
      <c r="BD682" s="23"/>
      <c r="BE682" s="23"/>
      <c r="BF682" s="23"/>
      <c r="BG682" s="23"/>
      <c r="BH682" s="23"/>
      <c r="BI682" s="23"/>
    </row>
    <row r="683" spans="1:61">
      <c r="A683" s="23"/>
      <c r="B683" s="10"/>
      <c r="C683" s="10" t="s">
        <v>522</v>
      </c>
      <c r="D683" s="10"/>
      <c r="E683" s="28"/>
      <c r="F683" s="28"/>
      <c r="G683" s="28"/>
      <c r="H683" s="28"/>
      <c r="I683" s="28"/>
      <c r="J683" s="23"/>
      <c r="K683" s="23"/>
      <c r="L683" s="23"/>
      <c r="M683" s="23"/>
      <c r="N683" s="23"/>
      <c r="O683" s="23"/>
      <c r="P683" s="23"/>
      <c r="Q683" s="23"/>
      <c r="R683" s="23"/>
      <c r="S683" s="10"/>
      <c r="T683" s="10"/>
      <c r="U683" s="10"/>
      <c r="V683" s="324"/>
      <c r="W683" s="324"/>
      <c r="X683" s="218"/>
      <c r="Y683" s="218"/>
      <c r="Z683" s="218"/>
      <c r="AA683" s="218"/>
      <c r="AB683" s="218"/>
      <c r="AC683" s="134">
        <v>19442</v>
      </c>
      <c r="AD683" s="134">
        <v>17097</v>
      </c>
      <c r="AE683" s="134">
        <v>15649</v>
      </c>
      <c r="AF683" s="134">
        <v>13942</v>
      </c>
      <c r="AG683" s="71">
        <v>14028</v>
      </c>
      <c r="AH683" s="134">
        <v>12629</v>
      </c>
      <c r="AI683" s="134">
        <v>12081</v>
      </c>
      <c r="AJ683" s="134">
        <v>11503</v>
      </c>
      <c r="AK683" s="134">
        <v>10499</v>
      </c>
      <c r="AL683" s="71">
        <v>6989.5</v>
      </c>
      <c r="AM683" s="134">
        <v>7055</v>
      </c>
      <c r="AN683" s="134">
        <v>7247</v>
      </c>
      <c r="AO683" s="71">
        <v>7922</v>
      </c>
      <c r="AP683" s="71">
        <v>9230</v>
      </c>
      <c r="AQ683" s="71">
        <v>11500</v>
      </c>
      <c r="AR683" s="71">
        <v>13198</v>
      </c>
      <c r="AS683" s="71">
        <v>7902</v>
      </c>
      <c r="AT683" s="71">
        <v>3153</v>
      </c>
      <c r="AU683" s="71">
        <v>3770</v>
      </c>
      <c r="AV683" s="71">
        <v>4469</v>
      </c>
      <c r="AW683" s="71">
        <v>4222</v>
      </c>
      <c r="AX683" s="177">
        <v>4024</v>
      </c>
      <c r="AY683" s="146">
        <v>4032</v>
      </c>
      <c r="AZ683" s="23">
        <v>4182.8</v>
      </c>
      <c r="BA683" s="23">
        <v>3917</v>
      </c>
      <c r="BB683" s="23"/>
      <c r="BC683" s="23"/>
      <c r="BD683" s="23"/>
      <c r="BE683" s="23"/>
      <c r="BF683" s="23"/>
      <c r="BG683" s="23"/>
      <c r="BH683" s="23"/>
      <c r="BI683" s="23"/>
    </row>
    <row r="684" spans="1:61">
      <c r="A684" s="23"/>
      <c r="B684" s="10" t="s">
        <v>481</v>
      </c>
      <c r="C684" s="10"/>
      <c r="D684" s="10"/>
      <c r="E684" s="28"/>
      <c r="F684" s="28"/>
      <c r="G684" s="28"/>
      <c r="H684" s="28"/>
      <c r="I684" s="28"/>
      <c r="J684" s="23"/>
      <c r="K684" s="23"/>
      <c r="L684" s="23"/>
      <c r="M684" s="23"/>
      <c r="N684" s="23"/>
      <c r="O684" s="23"/>
      <c r="P684" s="23"/>
      <c r="Q684" s="23"/>
      <c r="R684" s="23"/>
      <c r="S684" s="10"/>
      <c r="T684" s="10"/>
      <c r="U684" s="10"/>
      <c r="V684" s="324"/>
      <c r="W684" s="324"/>
      <c r="X684" s="218"/>
      <c r="Y684" s="218"/>
      <c r="Z684" s="218"/>
      <c r="AA684" s="218"/>
      <c r="AB684" s="218"/>
      <c r="AC684" s="134">
        <v>61992</v>
      </c>
      <c r="AD684" s="134">
        <v>67257</v>
      </c>
      <c r="AE684" s="134">
        <v>71353</v>
      </c>
      <c r="AF684" s="134">
        <v>76337</v>
      </c>
      <c r="AG684" s="71">
        <v>81792</v>
      </c>
      <c r="AH684" s="134">
        <v>87354</v>
      </c>
      <c r="AI684" s="134">
        <v>92672</v>
      </c>
      <c r="AJ684" s="134">
        <v>151096</v>
      </c>
      <c r="AK684" s="134">
        <v>95893</v>
      </c>
      <c r="AL684" s="71">
        <v>91025</v>
      </c>
      <c r="AM684" s="134">
        <v>80278</v>
      </c>
      <c r="AN684" s="134">
        <v>84925</v>
      </c>
      <c r="AO684" s="71">
        <v>73910</v>
      </c>
      <c r="AP684" s="71">
        <v>48645</v>
      </c>
      <c r="AQ684" s="71">
        <v>39413</v>
      </c>
      <c r="AR684" s="71">
        <v>44015</v>
      </c>
      <c r="AS684" s="71">
        <v>41460</v>
      </c>
      <c r="AT684" s="71">
        <v>39322</v>
      </c>
      <c r="AU684" s="71">
        <v>39942</v>
      </c>
      <c r="AV684" s="71">
        <v>36819</v>
      </c>
      <c r="AW684" s="71">
        <v>35453</v>
      </c>
      <c r="AX684" s="177">
        <v>34978</v>
      </c>
      <c r="AY684" s="146">
        <v>35402</v>
      </c>
      <c r="AZ684" s="23">
        <v>31022</v>
      </c>
      <c r="BA684" s="23">
        <v>26751</v>
      </c>
      <c r="BB684" s="23"/>
      <c r="BC684" s="23"/>
      <c r="BD684" s="23"/>
      <c r="BE684" s="23"/>
      <c r="BF684" s="23"/>
      <c r="BG684" s="23"/>
      <c r="BH684" s="23"/>
      <c r="BI684" s="23"/>
    </row>
    <row r="685" spans="1:61">
      <c r="A685" s="80" t="s">
        <v>523</v>
      </c>
      <c r="X685" s="133"/>
      <c r="Y685" s="133"/>
      <c r="Z685" s="133"/>
      <c r="AA685" s="133"/>
      <c r="AB685" s="133"/>
      <c r="AC685" s="133"/>
      <c r="AD685" s="133"/>
      <c r="AE685" s="133"/>
      <c r="AF685" s="133"/>
      <c r="AH685" s="133"/>
      <c r="AI685" s="133"/>
      <c r="AJ685" s="133"/>
      <c r="AK685" s="133"/>
      <c r="AM685" s="133"/>
      <c r="AN685" s="133"/>
      <c r="AO685" s="133"/>
      <c r="AP685" s="133"/>
      <c r="AR685" s="133"/>
      <c r="AS685" s="133"/>
      <c r="AX685" s="133"/>
      <c r="AY685" s="133"/>
    </row>
    <row r="686" spans="1:61">
      <c r="A686" s="80"/>
      <c r="B686" s="71" t="s">
        <v>354</v>
      </c>
      <c r="C686" s="71" t="s">
        <v>441</v>
      </c>
      <c r="D686" s="15"/>
      <c r="E686" s="15"/>
      <c r="F686" s="15"/>
      <c r="G686" s="15"/>
      <c r="H686" s="15"/>
      <c r="I686" s="15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71"/>
      <c r="AH686" s="134"/>
      <c r="AI686" s="134"/>
      <c r="AJ686" s="134"/>
      <c r="AK686" s="134"/>
      <c r="AL686" s="71"/>
      <c r="AM686" s="134"/>
      <c r="AN686" s="134"/>
      <c r="AO686" s="134"/>
      <c r="AP686" s="134"/>
      <c r="AQ686" s="71"/>
      <c r="AR686" s="134"/>
      <c r="AS686" s="134"/>
      <c r="AT686" s="71"/>
      <c r="AU686" s="71"/>
      <c r="AV686" s="80"/>
      <c r="AW686" s="80"/>
      <c r="AX686" s="146"/>
      <c r="AY686" s="146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</row>
    <row r="687" spans="1:61">
      <c r="A687" s="80"/>
      <c r="B687" s="71"/>
      <c r="C687" s="71" t="s">
        <v>478</v>
      </c>
      <c r="D687" s="15"/>
      <c r="E687" s="15"/>
      <c r="F687" s="15"/>
      <c r="G687" s="15"/>
      <c r="H687" s="15"/>
      <c r="I687" s="15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71"/>
      <c r="AH687" s="134"/>
      <c r="AI687" s="134"/>
      <c r="AJ687" s="134"/>
      <c r="AK687" s="134"/>
      <c r="AL687" s="71"/>
      <c r="AM687" s="134"/>
      <c r="AN687" s="134"/>
      <c r="AO687" s="134"/>
      <c r="AP687" s="134"/>
      <c r="AQ687" s="71"/>
      <c r="AR687" s="134"/>
      <c r="AS687" s="134"/>
      <c r="AT687" s="71"/>
      <c r="AU687" s="71"/>
      <c r="AV687" s="80"/>
      <c r="AW687" s="80"/>
      <c r="AX687" s="146"/>
      <c r="AY687" s="146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</row>
    <row r="688" spans="1:61">
      <c r="A688" s="57"/>
      <c r="B688" s="15"/>
      <c r="C688" s="15" t="s">
        <v>360</v>
      </c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03"/>
      <c r="U688" s="103"/>
      <c r="V688" s="103"/>
      <c r="W688" s="103"/>
      <c r="X688" s="168"/>
      <c r="Y688" s="169"/>
      <c r="Z688" s="168"/>
      <c r="AA688" s="168"/>
      <c r="AB688" s="168"/>
      <c r="AC688" s="168"/>
      <c r="AD688" s="168"/>
      <c r="AE688" s="169"/>
      <c r="AF688" s="169"/>
      <c r="AG688" s="193"/>
      <c r="AH688" s="169"/>
      <c r="AI688" s="169"/>
      <c r="AJ688" s="169"/>
      <c r="AK688" s="169"/>
      <c r="AL688" s="193"/>
      <c r="AM688" s="169"/>
      <c r="AN688" s="169"/>
      <c r="AO688" s="169"/>
      <c r="AP688" s="169"/>
      <c r="AQ688" s="193"/>
      <c r="AR688" s="169">
        <v>100.6</v>
      </c>
      <c r="AS688" s="169">
        <v>100.7</v>
      </c>
      <c r="AT688" s="193">
        <v>101.5</v>
      </c>
      <c r="AU688" s="196">
        <v>101.5</v>
      </c>
      <c r="AV688" s="53">
        <v>104.2</v>
      </c>
      <c r="AW688" s="53">
        <v>104</v>
      </c>
      <c r="AX688" s="162">
        <v>103.1</v>
      </c>
      <c r="AY688" s="162">
        <v>103.4</v>
      </c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</row>
    <row r="689" spans="1:61">
      <c r="A689" s="23"/>
      <c r="B689" s="10" t="s">
        <v>149</v>
      </c>
      <c r="C689" s="10" t="s">
        <v>733</v>
      </c>
      <c r="D689" s="104" t="s">
        <v>528</v>
      </c>
      <c r="E689" s="104"/>
      <c r="F689" s="104"/>
      <c r="G689" s="104"/>
      <c r="H689" s="104"/>
      <c r="I689" s="104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34"/>
      <c r="Y689" s="134"/>
      <c r="Z689" s="134"/>
      <c r="AA689" s="134"/>
      <c r="AB689" s="134"/>
      <c r="AC689" s="134">
        <v>101886</v>
      </c>
      <c r="AD689" s="134">
        <v>102464</v>
      </c>
      <c r="AE689" s="134">
        <v>102778</v>
      </c>
      <c r="AF689" s="134">
        <v>104286</v>
      </c>
      <c r="AG689" s="71">
        <v>103983</v>
      </c>
      <c r="AH689" s="134">
        <v>104085</v>
      </c>
      <c r="AI689" s="134">
        <v>104870</v>
      </c>
      <c r="AJ689" s="71">
        <v>105905</v>
      </c>
      <c r="AK689" s="23">
        <v>106640</v>
      </c>
      <c r="AL689" s="71">
        <v>106910</v>
      </c>
      <c r="AM689" s="71">
        <v>106749</v>
      </c>
      <c r="AN689" s="71">
        <v>117113</v>
      </c>
      <c r="AO689" s="71">
        <v>107818</v>
      </c>
      <c r="AP689" s="71">
        <v>107728</v>
      </c>
      <c r="AQ689" s="71">
        <v>108440</v>
      </c>
      <c r="AR689" s="71">
        <v>108949</v>
      </c>
      <c r="AS689" s="71">
        <v>109480</v>
      </c>
      <c r="AT689" s="71">
        <v>109452</v>
      </c>
      <c r="AU689" s="71">
        <v>109713</v>
      </c>
      <c r="AV689" s="71">
        <v>110459</v>
      </c>
      <c r="AW689" s="71">
        <v>110851</v>
      </c>
      <c r="AX689" s="71">
        <v>111465</v>
      </c>
      <c r="AY689" s="80">
        <v>113209</v>
      </c>
      <c r="AZ689" s="80">
        <v>113899</v>
      </c>
      <c r="BA689" s="23">
        <v>116050</v>
      </c>
      <c r="BB689" s="23"/>
      <c r="BC689" s="23"/>
      <c r="BD689" s="23"/>
      <c r="BE689" s="23"/>
      <c r="BF689" s="23"/>
      <c r="BG689" s="23"/>
      <c r="BH689" s="23"/>
      <c r="BI689" s="23"/>
    </row>
    <row r="690" spans="1:61">
      <c r="A690" s="23"/>
      <c r="B690" s="10"/>
      <c r="C690" s="10"/>
      <c r="D690" s="104" t="s">
        <v>395</v>
      </c>
      <c r="E690" s="104"/>
      <c r="F690" s="104"/>
      <c r="G690" s="104"/>
      <c r="H690" s="104"/>
      <c r="I690" s="104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34"/>
      <c r="Y690" s="134"/>
      <c r="Z690" s="134"/>
      <c r="AA690" s="134"/>
      <c r="AB690" s="134"/>
      <c r="AC690" s="123">
        <v>101642</v>
      </c>
      <c r="AD690" s="123">
        <v>102391</v>
      </c>
      <c r="AE690" s="123">
        <v>103301</v>
      </c>
      <c r="AF690" s="123">
        <v>103073</v>
      </c>
      <c r="AG690" s="123">
        <v>103118</v>
      </c>
      <c r="AH690" s="123">
        <v>104311</v>
      </c>
      <c r="AI690" s="123">
        <v>105285</v>
      </c>
      <c r="AJ690" s="123">
        <v>106140</v>
      </c>
      <c r="AK690" s="123">
        <v>106175</v>
      </c>
      <c r="AL690" s="123">
        <v>106478</v>
      </c>
      <c r="AM690" s="123">
        <v>106481</v>
      </c>
      <c r="AN690" s="123">
        <v>107217</v>
      </c>
      <c r="AO690" s="123">
        <v>107303</v>
      </c>
      <c r="AP690" s="123">
        <v>108387</v>
      </c>
      <c r="AQ690" s="123">
        <v>108531</v>
      </c>
      <c r="AR690" s="123">
        <v>109002</v>
      </c>
      <c r="AS690" s="123">
        <v>109455</v>
      </c>
      <c r="AT690" s="123">
        <v>109721</v>
      </c>
      <c r="AU690" s="123">
        <v>110558</v>
      </c>
      <c r="AV690" s="23">
        <v>111321</v>
      </c>
      <c r="AW690" s="23">
        <v>111820</v>
      </c>
      <c r="AX690" s="23">
        <v>113275</v>
      </c>
      <c r="AY690" s="23">
        <v>113726</v>
      </c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</row>
    <row r="691" spans="1:61">
      <c r="A691" s="23"/>
      <c r="B691" s="10"/>
      <c r="C691" s="10" t="s">
        <v>485</v>
      </c>
      <c r="D691" s="122" t="s">
        <v>737</v>
      </c>
      <c r="E691" s="122"/>
      <c r="F691" s="122"/>
      <c r="G691" s="122"/>
      <c r="H691" s="122"/>
      <c r="I691" s="122"/>
      <c r="J691" s="10"/>
      <c r="K691" s="10"/>
      <c r="L691" s="10"/>
      <c r="M691" s="10"/>
      <c r="N691" s="10"/>
      <c r="O691" s="10">
        <v>102714</v>
      </c>
      <c r="P691" s="10">
        <v>102361</v>
      </c>
      <c r="Q691" s="10">
        <v>103511</v>
      </c>
      <c r="R691" s="10">
        <v>103465</v>
      </c>
      <c r="S691" s="10">
        <v>102992</v>
      </c>
      <c r="T691" s="10">
        <v>102456</v>
      </c>
      <c r="U691" s="10">
        <v>102286</v>
      </c>
      <c r="V691" s="10">
        <v>102655</v>
      </c>
      <c r="W691" s="10">
        <v>103302</v>
      </c>
      <c r="X691" s="134">
        <v>104076</v>
      </c>
      <c r="Y691" s="134">
        <v>104642</v>
      </c>
      <c r="Z691" s="134">
        <v>105205</v>
      </c>
      <c r="AA691" s="134">
        <v>104956</v>
      </c>
      <c r="AB691" s="134">
        <v>104861</v>
      </c>
      <c r="AC691" s="134">
        <v>105374</v>
      </c>
      <c r="AD691" s="123">
        <v>105899</v>
      </c>
      <c r="AE691" s="123">
        <v>107419</v>
      </c>
      <c r="AF691" s="123">
        <v>107754</v>
      </c>
      <c r="AG691" s="123">
        <v>107513</v>
      </c>
      <c r="AH691" s="123">
        <v>107835</v>
      </c>
      <c r="AI691" s="123">
        <v>109279</v>
      </c>
      <c r="AJ691" s="123">
        <v>110524</v>
      </c>
      <c r="AK691" s="123">
        <v>111020</v>
      </c>
      <c r="AL691" s="123">
        <v>110790</v>
      </c>
      <c r="AM691" s="123">
        <v>111335</v>
      </c>
      <c r="AN691" s="123">
        <v>111825</v>
      </c>
      <c r="AO691" s="123">
        <v>112331</v>
      </c>
      <c r="AP691" s="123">
        <v>112723</v>
      </c>
      <c r="AQ691" s="71">
        <v>113655</v>
      </c>
      <c r="AR691" s="71">
        <v>113815</v>
      </c>
      <c r="AS691" s="123">
        <v>114112</v>
      </c>
      <c r="AT691" s="123">
        <v>114237</v>
      </c>
      <c r="AU691" s="123">
        <v>114906</v>
      </c>
      <c r="AV691" s="23">
        <v>115579</v>
      </c>
      <c r="AW691" s="23">
        <v>115938</v>
      </c>
      <c r="AX691" s="23">
        <v>118852</v>
      </c>
      <c r="AY691" s="23">
        <v>119648</v>
      </c>
      <c r="AZ691" s="80"/>
      <c r="BA691" s="23"/>
      <c r="BB691" s="23"/>
      <c r="BC691" s="23"/>
      <c r="BD691" s="23"/>
      <c r="BE691" s="23"/>
      <c r="BF691" s="23"/>
      <c r="BG691" s="23"/>
      <c r="BH691" s="23"/>
      <c r="BI691" s="23"/>
    </row>
    <row r="692" spans="1:61">
      <c r="A692" s="57"/>
      <c r="B692" s="15"/>
      <c r="C692" s="15" t="s">
        <v>356</v>
      </c>
      <c r="D692" s="104"/>
      <c r="E692" s="104"/>
      <c r="F692" s="104"/>
      <c r="G692" s="104"/>
      <c r="H692" s="104"/>
      <c r="I692" s="104"/>
      <c r="J692" s="15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71"/>
      <c r="AH692" s="134"/>
      <c r="AI692" s="134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147"/>
      <c r="AY692" s="162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</row>
    <row r="693" spans="1:61">
      <c r="A693" s="57"/>
      <c r="B693" s="15"/>
      <c r="C693" s="15" t="s">
        <v>356</v>
      </c>
      <c r="D693" s="104" t="s">
        <v>395</v>
      </c>
      <c r="E693" s="104"/>
      <c r="F693" s="104"/>
      <c r="G693" s="104"/>
      <c r="H693" s="104"/>
      <c r="I693" s="104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45"/>
      <c r="Y693" s="123">
        <v>8431</v>
      </c>
      <c r="Z693" s="123">
        <v>8902</v>
      </c>
      <c r="AA693" s="123">
        <v>9233</v>
      </c>
      <c r="AB693" s="123">
        <v>9467</v>
      </c>
      <c r="AC693" s="123">
        <v>9914</v>
      </c>
      <c r="AD693" s="123">
        <v>10399</v>
      </c>
      <c r="AE693" s="123">
        <v>11112</v>
      </c>
      <c r="AF693" s="123">
        <v>11713</v>
      </c>
      <c r="AG693" s="123">
        <v>12226</v>
      </c>
      <c r="AH693" s="123">
        <v>12963</v>
      </c>
      <c r="AI693" s="123">
        <v>13585</v>
      </c>
      <c r="AJ693" s="123">
        <v>14390</v>
      </c>
      <c r="AK693" s="123">
        <v>14984</v>
      </c>
      <c r="AL693" s="123">
        <v>15565</v>
      </c>
      <c r="AM693" s="123">
        <v>16152</v>
      </c>
      <c r="AN693" s="123">
        <v>16844</v>
      </c>
      <c r="AO693" s="123">
        <v>17349</v>
      </c>
      <c r="AP693" s="123">
        <v>17872</v>
      </c>
      <c r="AQ693" s="123">
        <v>18295</v>
      </c>
      <c r="AR693" s="123">
        <v>18682</v>
      </c>
      <c r="AS693" s="123">
        <v>19145</v>
      </c>
      <c r="AT693" s="123">
        <v>19695</v>
      </c>
      <c r="AU693" s="123">
        <v>20193</v>
      </c>
      <c r="AV693" s="23">
        <v>20844</v>
      </c>
      <c r="AW693" s="23">
        <v>21177</v>
      </c>
      <c r="AX693" s="23">
        <v>21337</v>
      </c>
      <c r="AY693" s="23">
        <v>21854</v>
      </c>
      <c r="AZ693" s="23">
        <v>22745</v>
      </c>
      <c r="BA693" s="57"/>
      <c r="BB693" s="57"/>
      <c r="BC693" s="57"/>
      <c r="BD693" s="57"/>
      <c r="BE693" s="57"/>
      <c r="BF693" s="57"/>
      <c r="BG693" s="57"/>
      <c r="BH693" s="57"/>
      <c r="BI693" s="57"/>
    </row>
    <row r="694" spans="1:61">
      <c r="A694" s="57"/>
      <c r="B694" s="15"/>
      <c r="C694" s="15" t="s">
        <v>396</v>
      </c>
      <c r="D694" s="104"/>
      <c r="E694" s="104"/>
      <c r="F694" s="104"/>
      <c r="G694" s="104"/>
      <c r="H694" s="104"/>
      <c r="I694" s="104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45"/>
      <c r="Y694" s="145"/>
      <c r="Z694" s="134"/>
      <c r="AA694" s="134"/>
      <c r="AB694" s="134"/>
      <c r="AC694" s="134"/>
      <c r="AD694" s="134"/>
      <c r="AE694" s="134"/>
      <c r="AF694" s="134"/>
      <c r="AG694" s="71"/>
      <c r="AH694" s="134"/>
      <c r="AI694" s="134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183"/>
      <c r="AW694" s="183"/>
      <c r="AX694" s="53"/>
      <c r="AY694" s="162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</row>
    <row r="695" spans="1:61">
      <c r="A695" s="57"/>
      <c r="B695" s="15"/>
      <c r="C695" s="15" t="s">
        <v>753</v>
      </c>
      <c r="D695" s="104" t="s">
        <v>757</v>
      </c>
      <c r="E695" s="104"/>
      <c r="F695" s="104"/>
      <c r="G695" s="104"/>
      <c r="H695" s="104"/>
      <c r="I695" s="104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45"/>
      <c r="Y695" s="145"/>
      <c r="Z695" s="134"/>
      <c r="AA695" s="134"/>
      <c r="AB695" s="134"/>
      <c r="AC695" s="154"/>
      <c r="AD695" s="154"/>
      <c r="AE695" s="154"/>
      <c r="AF695" s="154"/>
      <c r="AG695" s="85"/>
      <c r="AH695" s="154"/>
      <c r="AI695" s="154">
        <f>SUM(AI696:AI698)</f>
        <v>6797</v>
      </c>
      <c r="AJ695" s="85"/>
      <c r="AK695" s="71"/>
      <c r="AL695" s="71"/>
      <c r="AM695" s="71"/>
      <c r="AN695" s="154">
        <f>SUM(AN696:AN698)</f>
        <v>6611</v>
      </c>
      <c r="AO695" s="71"/>
      <c r="AP695" s="71"/>
      <c r="AQ695" s="71"/>
      <c r="AR695" s="71"/>
      <c r="AS695" s="154">
        <f>SUM(AS696:AS698)</f>
        <v>6149</v>
      </c>
      <c r="AT695" s="71"/>
      <c r="AU695" s="71"/>
      <c r="AV695" s="183"/>
      <c r="AW695" s="183"/>
      <c r="AX695" s="154">
        <f>SUM(AX696:AX698)</f>
        <v>6124</v>
      </c>
      <c r="AY695" s="162"/>
      <c r="AZ695" s="154">
        <f>SUM(AZ696:AZ698)</f>
        <v>6520</v>
      </c>
      <c r="BA695" s="57"/>
      <c r="BB695" s="57"/>
      <c r="BC695" s="57"/>
      <c r="BD695" s="57"/>
      <c r="BE695" s="57"/>
      <c r="BF695" s="57"/>
      <c r="BG695" s="57"/>
      <c r="BH695" s="57"/>
      <c r="BI695" s="57"/>
    </row>
    <row r="696" spans="1:61">
      <c r="A696" s="57"/>
      <c r="B696" s="15"/>
      <c r="C696" s="15" t="s">
        <v>754</v>
      </c>
      <c r="D696" s="104"/>
      <c r="E696" s="104"/>
      <c r="F696" s="104"/>
      <c r="G696" s="104"/>
      <c r="H696" s="104"/>
      <c r="I696" s="104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45"/>
      <c r="Y696" s="145"/>
      <c r="Z696" s="134"/>
      <c r="AA696" s="134"/>
      <c r="AB696" s="134"/>
      <c r="AC696" s="154"/>
      <c r="AD696" s="154"/>
      <c r="AE696" s="154"/>
      <c r="AF696" s="154"/>
      <c r="AG696" s="85"/>
      <c r="AH696" s="154"/>
      <c r="AI696" s="154">
        <v>4945</v>
      </c>
      <c r="AJ696" s="85"/>
      <c r="AK696" s="71"/>
      <c r="AL696" s="71"/>
      <c r="AM696" s="71"/>
      <c r="AN696" s="71">
        <v>4695</v>
      </c>
      <c r="AO696" s="71"/>
      <c r="AP696" s="71"/>
      <c r="AQ696" s="71"/>
      <c r="AR696" s="71"/>
      <c r="AS696" s="71">
        <v>4305</v>
      </c>
      <c r="AT696" s="71"/>
      <c r="AU696" s="71"/>
      <c r="AV696" s="183"/>
      <c r="AW696" s="183"/>
      <c r="AX696" s="53">
        <v>4448</v>
      </c>
      <c r="AY696" s="162"/>
      <c r="AZ696" s="57">
        <v>4739</v>
      </c>
      <c r="BA696" s="57"/>
      <c r="BB696" s="57"/>
      <c r="BC696" s="57"/>
      <c r="BD696" s="57"/>
      <c r="BE696" s="57"/>
      <c r="BF696" s="57"/>
      <c r="BG696" s="57"/>
      <c r="BH696" s="57"/>
      <c r="BI696" s="57"/>
    </row>
    <row r="697" spans="1:61">
      <c r="A697" s="57"/>
      <c r="B697" s="15"/>
      <c r="C697" s="15" t="s">
        <v>755</v>
      </c>
      <c r="D697" s="104"/>
      <c r="E697" s="104"/>
      <c r="F697" s="104"/>
      <c r="G697" s="104"/>
      <c r="H697" s="104"/>
      <c r="I697" s="104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45"/>
      <c r="Y697" s="145"/>
      <c r="Z697" s="134"/>
      <c r="AA697" s="134"/>
      <c r="AB697" s="134"/>
      <c r="AC697" s="154"/>
      <c r="AD697" s="154"/>
      <c r="AE697" s="154"/>
      <c r="AF697" s="154"/>
      <c r="AG697" s="85"/>
      <c r="AH697" s="154"/>
      <c r="AI697" s="154">
        <v>905</v>
      </c>
      <c r="AJ697" s="85"/>
      <c r="AK697" s="71"/>
      <c r="AL697" s="71"/>
      <c r="AM697" s="71"/>
      <c r="AN697" s="71">
        <v>936</v>
      </c>
      <c r="AO697" s="71"/>
      <c r="AP697" s="71"/>
      <c r="AQ697" s="71"/>
      <c r="AR697" s="71"/>
      <c r="AS697" s="71">
        <v>907</v>
      </c>
      <c r="AT697" s="71"/>
      <c r="AU697" s="71"/>
      <c r="AV697" s="183"/>
      <c r="AW697" s="183"/>
      <c r="AX697" s="53">
        <v>827</v>
      </c>
      <c r="AY697" s="162"/>
      <c r="AZ697" s="57">
        <v>923</v>
      </c>
      <c r="BA697" s="57"/>
      <c r="BB697" s="57"/>
      <c r="BC697" s="57"/>
      <c r="BD697" s="57"/>
      <c r="BE697" s="57"/>
      <c r="BF697" s="57"/>
      <c r="BG697" s="57"/>
      <c r="BH697" s="57"/>
      <c r="BI697" s="57"/>
    </row>
    <row r="698" spans="1:61">
      <c r="A698" s="57"/>
      <c r="B698" s="15"/>
      <c r="C698" s="15" t="s">
        <v>756</v>
      </c>
      <c r="D698" s="104"/>
      <c r="E698" s="104"/>
      <c r="F698" s="104"/>
      <c r="G698" s="104"/>
      <c r="H698" s="104"/>
      <c r="I698" s="104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45"/>
      <c r="Y698" s="145"/>
      <c r="Z698" s="134"/>
      <c r="AA698" s="134"/>
      <c r="AB698" s="134"/>
      <c r="AC698" s="154"/>
      <c r="AD698" s="154"/>
      <c r="AE698" s="154"/>
      <c r="AF698" s="154"/>
      <c r="AG698" s="85"/>
      <c r="AH698" s="154"/>
      <c r="AI698" s="154">
        <v>947</v>
      </c>
      <c r="AJ698" s="85"/>
      <c r="AK698" s="71"/>
      <c r="AL698" s="71"/>
      <c r="AM698" s="71"/>
      <c r="AN698" s="71">
        <v>980</v>
      </c>
      <c r="AO698" s="71"/>
      <c r="AP698" s="71"/>
      <c r="AQ698" s="71"/>
      <c r="AR698" s="71"/>
      <c r="AS698" s="71">
        <v>937</v>
      </c>
      <c r="AT698" s="71"/>
      <c r="AU698" s="71"/>
      <c r="AV698" s="183"/>
      <c r="AW698" s="183"/>
      <c r="AX698" s="53">
        <v>849</v>
      </c>
      <c r="AY698" s="162"/>
      <c r="AZ698" s="57">
        <v>858</v>
      </c>
      <c r="BA698" s="57"/>
      <c r="BB698" s="57"/>
      <c r="BC698" s="57"/>
      <c r="BD698" s="57"/>
      <c r="BE698" s="57"/>
      <c r="BF698" s="57"/>
      <c r="BG698" s="57"/>
      <c r="BH698" s="57"/>
      <c r="BI698" s="57"/>
    </row>
    <row r="699" spans="1:61">
      <c r="A699" s="57"/>
      <c r="B699" s="15"/>
      <c r="C699" s="10" t="s">
        <v>365</v>
      </c>
      <c r="D699" s="104" t="s">
        <v>528</v>
      </c>
      <c r="E699" s="104"/>
      <c r="F699" s="104"/>
      <c r="G699" s="104"/>
      <c r="H699" s="104"/>
      <c r="I699" s="104"/>
      <c r="J699" s="15"/>
      <c r="K699" s="15"/>
      <c r="L699" s="15"/>
      <c r="M699" s="15"/>
      <c r="N699" s="15"/>
      <c r="O699" s="15"/>
      <c r="P699" s="15"/>
      <c r="Q699" s="10"/>
      <c r="R699" s="10"/>
      <c r="S699" s="10"/>
      <c r="T699" s="10"/>
      <c r="U699" s="10"/>
      <c r="V699" s="10"/>
      <c r="W699" s="10"/>
      <c r="X699" s="134"/>
      <c r="Y699" s="134"/>
      <c r="Z699" s="134"/>
      <c r="AA699" s="134"/>
      <c r="AB699" s="134"/>
      <c r="AC699" s="23">
        <v>1111</v>
      </c>
      <c r="AD699" s="23">
        <v>1087</v>
      </c>
      <c r="AE699" s="23">
        <v>1112</v>
      </c>
      <c r="AF699" s="23">
        <v>1078</v>
      </c>
      <c r="AG699" s="23">
        <v>1050</v>
      </c>
      <c r="AH699" s="23">
        <v>1118</v>
      </c>
      <c r="AI699" s="23">
        <v>1080</v>
      </c>
      <c r="AJ699" s="23">
        <v>1114</v>
      </c>
      <c r="AK699" s="71">
        <v>1026</v>
      </c>
      <c r="AL699" s="71">
        <v>1068</v>
      </c>
      <c r="AM699" s="71">
        <v>1039</v>
      </c>
      <c r="AN699" s="71">
        <v>993</v>
      </c>
      <c r="AO699" s="71">
        <v>997</v>
      </c>
      <c r="AP699" s="71">
        <v>923</v>
      </c>
      <c r="AQ699" s="71">
        <v>902</v>
      </c>
      <c r="AR699" s="71">
        <v>907</v>
      </c>
      <c r="AS699" s="71">
        <v>865</v>
      </c>
      <c r="AT699" s="71">
        <v>865</v>
      </c>
      <c r="AU699" s="71">
        <v>857</v>
      </c>
      <c r="AV699" s="53">
        <v>901</v>
      </c>
      <c r="AW699" s="53">
        <v>943</v>
      </c>
      <c r="AX699" s="53">
        <v>987</v>
      </c>
      <c r="AY699" s="162">
        <v>992</v>
      </c>
      <c r="AZ699" s="57">
        <v>1033</v>
      </c>
      <c r="BA699" s="57"/>
      <c r="BB699" s="57"/>
      <c r="BC699" s="57"/>
      <c r="BD699" s="57"/>
      <c r="BE699" s="57"/>
      <c r="BF699" s="57"/>
      <c r="BG699" s="57"/>
      <c r="BH699" s="57"/>
      <c r="BI699" s="57"/>
    </row>
    <row r="700" spans="1:61">
      <c r="A700" s="57"/>
      <c r="B700" s="15"/>
      <c r="C700" s="10" t="s">
        <v>397</v>
      </c>
      <c r="D700" s="104" t="s">
        <v>693</v>
      </c>
      <c r="E700" s="104"/>
      <c r="F700" s="104"/>
      <c r="G700" s="104"/>
      <c r="H700" s="104"/>
      <c r="I700" s="104"/>
      <c r="J700" s="15"/>
      <c r="K700" s="15"/>
      <c r="L700" s="15"/>
      <c r="M700" s="15"/>
      <c r="N700" s="15"/>
      <c r="O700" s="15"/>
      <c r="P700" s="15"/>
      <c r="Q700" s="10"/>
      <c r="R700" s="10"/>
      <c r="S700" s="10"/>
      <c r="T700" s="10"/>
      <c r="U700" s="10"/>
      <c r="V700" s="10"/>
      <c r="W700" s="10"/>
      <c r="X700" s="134"/>
      <c r="Y700" s="134"/>
      <c r="Z700" s="134"/>
      <c r="AA700" s="134"/>
      <c r="AB700" s="134"/>
      <c r="AC700" s="134">
        <v>513</v>
      </c>
      <c r="AD700" s="134">
        <v>541</v>
      </c>
      <c r="AE700" s="134">
        <v>545</v>
      </c>
      <c r="AF700" s="134">
        <v>510</v>
      </c>
      <c r="AG700" s="71">
        <v>546</v>
      </c>
      <c r="AH700" s="134">
        <v>565</v>
      </c>
      <c r="AI700" s="134">
        <v>606</v>
      </c>
      <c r="AJ700" s="71">
        <v>582</v>
      </c>
      <c r="AK700" s="71">
        <v>595</v>
      </c>
      <c r="AL700" s="71">
        <v>620</v>
      </c>
      <c r="AM700" s="71">
        <v>663</v>
      </c>
      <c r="AN700" s="71">
        <v>654</v>
      </c>
      <c r="AO700" s="57">
        <v>654</v>
      </c>
      <c r="AP700" s="71">
        <v>658</v>
      </c>
      <c r="AQ700" s="71">
        <v>620</v>
      </c>
      <c r="AR700" s="71">
        <v>680</v>
      </c>
      <c r="AS700" s="71">
        <v>734</v>
      </c>
      <c r="AT700" s="71">
        <v>740</v>
      </c>
      <c r="AU700" s="71">
        <v>712</v>
      </c>
      <c r="AV700" s="71">
        <v>758</v>
      </c>
      <c r="AW700" s="53">
        <v>766</v>
      </c>
      <c r="AX700" s="53">
        <v>790</v>
      </c>
      <c r="AY700" s="162">
        <v>843</v>
      </c>
      <c r="AZ700" s="57">
        <v>840</v>
      </c>
      <c r="BA700" s="57"/>
      <c r="BB700" s="57"/>
      <c r="BC700" s="57"/>
      <c r="BD700" s="57"/>
      <c r="BE700" s="57"/>
      <c r="BF700" s="57"/>
      <c r="BG700" s="57"/>
      <c r="BH700" s="57"/>
      <c r="BI700" s="57"/>
    </row>
    <row r="701" spans="1:61">
      <c r="A701" s="57"/>
      <c r="B701" s="15"/>
      <c r="C701" s="10" t="s">
        <v>738</v>
      </c>
      <c r="D701" s="104"/>
      <c r="E701" s="104"/>
      <c r="F701" s="104"/>
      <c r="G701" s="104"/>
      <c r="H701" s="104"/>
      <c r="I701" s="104"/>
      <c r="J701" s="15"/>
      <c r="K701" s="15"/>
      <c r="L701" s="15"/>
      <c r="M701" s="15"/>
      <c r="N701" s="15"/>
      <c r="O701" s="15"/>
      <c r="P701" s="15"/>
      <c r="Q701" s="10"/>
      <c r="R701" s="10"/>
      <c r="S701" s="10"/>
      <c r="T701" s="10"/>
      <c r="U701" s="10"/>
      <c r="V701" s="10"/>
      <c r="W701" s="10"/>
      <c r="X701" s="134"/>
      <c r="Y701" s="134"/>
      <c r="Z701" s="134"/>
      <c r="AA701" s="134"/>
      <c r="AB701" s="134"/>
      <c r="AC701" s="154"/>
      <c r="AD701" s="154"/>
      <c r="AE701" s="134"/>
      <c r="AF701" s="134"/>
      <c r="AG701" s="71"/>
      <c r="AH701" s="134"/>
      <c r="AI701" s="134"/>
      <c r="AJ701" s="71"/>
      <c r="AK701" s="71"/>
      <c r="AL701" s="71"/>
      <c r="AM701" s="232">
        <v>1.18</v>
      </c>
      <c r="AN701" s="232">
        <v>1.1200000000000001</v>
      </c>
      <c r="AO701" s="362">
        <v>1.05</v>
      </c>
      <c r="AP701" s="232">
        <v>1.03</v>
      </c>
      <c r="AQ701" s="232">
        <v>1.08</v>
      </c>
      <c r="AR701" s="232">
        <v>1.05</v>
      </c>
      <c r="AS701" s="232">
        <v>0.99</v>
      </c>
      <c r="AT701" s="232">
        <v>1.01</v>
      </c>
      <c r="AU701" s="232">
        <v>1</v>
      </c>
      <c r="AV701" s="363">
        <v>1.07</v>
      </c>
      <c r="AW701" s="53">
        <v>1.1299999999999999</v>
      </c>
      <c r="AX701" s="53">
        <v>1.1299999999999999</v>
      </c>
      <c r="AY701" s="162">
        <v>1.18</v>
      </c>
      <c r="AZ701" s="57">
        <v>1.2</v>
      </c>
      <c r="BA701" s="57"/>
      <c r="BB701" s="57"/>
      <c r="BC701" s="57"/>
      <c r="BD701" s="57"/>
      <c r="BE701" s="57"/>
      <c r="BF701" s="57"/>
      <c r="BG701" s="57"/>
      <c r="BH701" s="57"/>
      <c r="BI701" s="57"/>
    </row>
    <row r="702" spans="1:61">
      <c r="A702" s="57"/>
      <c r="B702" s="15"/>
      <c r="C702" s="10" t="s">
        <v>398</v>
      </c>
      <c r="D702" s="104" t="s">
        <v>528</v>
      </c>
      <c r="E702" s="104"/>
      <c r="F702" s="104"/>
      <c r="G702" s="104"/>
      <c r="H702" s="104"/>
      <c r="I702" s="104"/>
      <c r="J702" s="15"/>
      <c r="K702" s="15"/>
      <c r="L702" s="15"/>
      <c r="M702" s="15"/>
      <c r="N702" s="15"/>
      <c r="O702" s="15"/>
      <c r="P702" s="15"/>
      <c r="Q702" s="10"/>
      <c r="R702" s="10"/>
      <c r="S702" s="10"/>
      <c r="T702" s="10"/>
      <c r="U702" s="10"/>
      <c r="V702" s="10"/>
      <c r="W702" s="10"/>
      <c r="X702" s="134"/>
      <c r="Y702" s="134"/>
      <c r="Z702" s="134"/>
      <c r="AA702" s="134"/>
      <c r="AB702" s="134"/>
      <c r="AC702" s="57">
        <v>849</v>
      </c>
      <c r="AD702" s="57">
        <v>944</v>
      </c>
      <c r="AE702" s="134">
        <v>1023</v>
      </c>
      <c r="AF702" s="134">
        <v>1207</v>
      </c>
      <c r="AG702" s="71">
        <v>1288</v>
      </c>
      <c r="AH702" s="134">
        <v>1372</v>
      </c>
      <c r="AI702" s="134">
        <v>1359</v>
      </c>
      <c r="AJ702" s="71">
        <v>1419</v>
      </c>
      <c r="AK702" s="134">
        <v>1468</v>
      </c>
      <c r="AL702" s="134">
        <v>1517</v>
      </c>
      <c r="AM702" s="71">
        <v>1513</v>
      </c>
      <c r="AN702" s="71">
        <v>1620</v>
      </c>
      <c r="AO702" s="71">
        <v>1773</v>
      </c>
      <c r="AP702" s="71">
        <v>2011</v>
      </c>
      <c r="AQ702" s="71">
        <v>2145</v>
      </c>
      <c r="AR702" s="71">
        <v>2195</v>
      </c>
      <c r="AS702" s="71">
        <v>2323</v>
      </c>
      <c r="AT702" s="71">
        <v>2371</v>
      </c>
      <c r="AU702" s="71">
        <v>2317</v>
      </c>
      <c r="AV702" s="80">
        <v>2457</v>
      </c>
      <c r="AW702" s="53">
        <v>2417</v>
      </c>
      <c r="AX702" s="53">
        <v>2421</v>
      </c>
      <c r="AY702" s="162">
        <v>2380</v>
      </c>
      <c r="AZ702" s="57">
        <v>2238</v>
      </c>
      <c r="BA702" s="57">
        <v>2096</v>
      </c>
      <c r="BB702" s="57"/>
      <c r="BC702" s="57"/>
      <c r="BD702" s="57"/>
      <c r="BE702" s="57"/>
      <c r="BF702" s="57"/>
      <c r="BG702" s="57"/>
      <c r="BH702" s="57"/>
      <c r="BI702" s="57"/>
    </row>
    <row r="703" spans="1:61">
      <c r="A703" s="57"/>
      <c r="B703" s="15"/>
      <c r="C703" s="10" t="s">
        <v>399</v>
      </c>
      <c r="D703" s="104" t="s">
        <v>533</v>
      </c>
      <c r="E703" s="104"/>
      <c r="F703" s="104"/>
      <c r="G703" s="104"/>
      <c r="H703" s="104"/>
      <c r="I703" s="104"/>
      <c r="J703" s="15"/>
      <c r="K703" s="15"/>
      <c r="L703" s="15"/>
      <c r="M703" s="15"/>
      <c r="N703" s="15"/>
      <c r="O703" s="15"/>
      <c r="P703" s="15"/>
      <c r="Q703" s="10"/>
      <c r="R703" s="10"/>
      <c r="S703" s="10"/>
      <c r="T703" s="10"/>
      <c r="U703" s="10"/>
      <c r="V703" s="10"/>
      <c r="W703" s="10"/>
      <c r="X703" s="134"/>
      <c r="Y703" s="134"/>
      <c r="Z703" s="134"/>
      <c r="AA703" s="134"/>
      <c r="AB703" s="134"/>
      <c r="AC703" s="134">
        <v>10344</v>
      </c>
      <c r="AD703" s="134">
        <v>10362</v>
      </c>
      <c r="AE703" s="134">
        <v>10857</v>
      </c>
      <c r="AF703" s="134">
        <v>9754</v>
      </c>
      <c r="AG703" s="71">
        <v>10232</v>
      </c>
      <c r="AH703" s="134">
        <v>10954</v>
      </c>
      <c r="AI703" s="134">
        <v>11484</v>
      </c>
      <c r="AJ703" s="71">
        <v>10857</v>
      </c>
      <c r="AK703" s="71">
        <v>10088</v>
      </c>
      <c r="AL703" s="71">
        <v>9585</v>
      </c>
      <c r="AM703" s="71">
        <v>10056</v>
      </c>
      <c r="AN703" s="71">
        <v>10509</v>
      </c>
      <c r="AO703" s="71"/>
      <c r="AP703" s="71">
        <v>9312</v>
      </c>
      <c r="AQ703" s="71">
        <v>9517</v>
      </c>
      <c r="AR703" s="71">
        <v>9232</v>
      </c>
      <c r="AS703" s="71">
        <v>8829</v>
      </c>
      <c r="AT703" s="71">
        <v>8844</v>
      </c>
      <c r="AU703" s="71">
        <v>8806</v>
      </c>
      <c r="AV703" s="53">
        <v>8424</v>
      </c>
      <c r="AW703" s="53">
        <v>8245</v>
      </c>
      <c r="AX703" s="53">
        <v>9415</v>
      </c>
      <c r="AY703" s="162">
        <v>8532</v>
      </c>
      <c r="AZ703" s="57">
        <v>11214</v>
      </c>
      <c r="BA703" s="57"/>
      <c r="BB703" s="57"/>
      <c r="BC703" s="57"/>
      <c r="BD703" s="57"/>
      <c r="BE703" s="57"/>
      <c r="BF703" s="57"/>
      <c r="BG703" s="57"/>
      <c r="BH703" s="57"/>
      <c r="BI703" s="57"/>
    </row>
    <row r="704" spans="1:61">
      <c r="A704" s="57"/>
      <c r="B704" s="15"/>
      <c r="C704" s="10" t="s">
        <v>400</v>
      </c>
      <c r="D704" s="104" t="s">
        <v>533</v>
      </c>
      <c r="E704" s="104"/>
      <c r="F704" s="104"/>
      <c r="G704" s="104"/>
      <c r="H704" s="104"/>
      <c r="I704" s="104"/>
      <c r="J704" s="15"/>
      <c r="K704" s="15"/>
      <c r="L704" s="15"/>
      <c r="M704" s="15"/>
      <c r="N704" s="15"/>
      <c r="O704" s="15"/>
      <c r="P704" s="15"/>
      <c r="Q704" s="10"/>
      <c r="R704" s="10"/>
      <c r="S704" s="10"/>
      <c r="T704" s="10"/>
      <c r="U704" s="10"/>
      <c r="V704" s="10"/>
      <c r="W704" s="10"/>
      <c r="X704" s="134"/>
      <c r="Y704" s="134"/>
      <c r="Z704" s="134"/>
      <c r="AA704" s="134"/>
      <c r="AB704" s="134"/>
      <c r="AC704" s="134">
        <v>10364</v>
      </c>
      <c r="AD704" s="134">
        <v>10534</v>
      </c>
      <c r="AE704" s="134">
        <v>9916</v>
      </c>
      <c r="AF704" s="134">
        <v>10625</v>
      </c>
      <c r="AG704" s="71">
        <v>10634</v>
      </c>
      <c r="AH704" s="134">
        <v>10722</v>
      </c>
      <c r="AI704" s="134">
        <v>10956</v>
      </c>
      <c r="AJ704" s="71">
        <v>10711</v>
      </c>
      <c r="AK704" s="71">
        <v>10249</v>
      </c>
      <c r="AL704" s="71">
        <v>10227</v>
      </c>
      <c r="AM704" s="71">
        <v>10064</v>
      </c>
      <c r="AN704" s="71">
        <v>10147</v>
      </c>
      <c r="AO704" s="71"/>
      <c r="AP704" s="71">
        <v>9667</v>
      </c>
      <c r="AQ704" s="71">
        <v>9087</v>
      </c>
      <c r="AR704" s="71">
        <v>8978</v>
      </c>
      <c r="AS704" s="71">
        <v>8776</v>
      </c>
      <c r="AT704" s="71">
        <v>8618</v>
      </c>
      <c r="AU704" s="71">
        <v>8042</v>
      </c>
      <c r="AV704" s="53">
        <v>7804</v>
      </c>
      <c r="AW704" s="53">
        <v>7904</v>
      </c>
      <c r="AX704" s="162">
        <v>8157</v>
      </c>
      <c r="AY704" s="162">
        <v>8230</v>
      </c>
      <c r="AZ704" s="57">
        <v>8688</v>
      </c>
      <c r="BA704" s="57"/>
      <c r="BB704" s="57"/>
      <c r="BC704" s="57"/>
      <c r="BD704" s="57"/>
      <c r="BE704" s="57"/>
      <c r="BF704" s="57"/>
      <c r="BG704" s="57"/>
      <c r="BH704" s="57"/>
      <c r="BI704" s="57"/>
    </row>
    <row r="705" spans="1:61">
      <c r="A705" s="23"/>
      <c r="B705" s="10"/>
      <c r="C705" s="10" t="s">
        <v>401</v>
      </c>
      <c r="D705" s="104" t="s">
        <v>528</v>
      </c>
      <c r="E705" s="104"/>
      <c r="F705" s="104"/>
      <c r="G705" s="104"/>
      <c r="H705" s="104"/>
      <c r="I705" s="104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34"/>
      <c r="Y705" s="134"/>
      <c r="Z705" s="134"/>
      <c r="AA705" s="134"/>
      <c r="AB705" s="134"/>
      <c r="AC705" s="21">
        <v>42914</v>
      </c>
      <c r="AD705" s="134">
        <v>43656</v>
      </c>
      <c r="AE705" s="134">
        <v>44141</v>
      </c>
      <c r="AF705" s="134">
        <v>45138</v>
      </c>
      <c r="AG705" s="134">
        <v>45635</v>
      </c>
      <c r="AH705" s="71">
        <v>45863</v>
      </c>
      <c r="AI705" s="134">
        <v>46008</v>
      </c>
      <c r="AJ705" s="134">
        <v>46819</v>
      </c>
      <c r="AK705" s="347">
        <v>47310</v>
      </c>
      <c r="AL705" s="348">
        <v>47915</v>
      </c>
      <c r="AM705" s="348">
        <v>48293</v>
      </c>
      <c r="AN705" s="348">
        <v>48794</v>
      </c>
      <c r="AO705" s="348">
        <v>49454</v>
      </c>
      <c r="AP705" s="348">
        <v>49762</v>
      </c>
      <c r="AQ705" s="349">
        <v>50476</v>
      </c>
      <c r="AR705" s="349">
        <v>50911</v>
      </c>
      <c r="AS705" s="348">
        <v>51424</v>
      </c>
      <c r="AT705" s="348">
        <v>51685</v>
      </c>
      <c r="AU705" s="348">
        <v>52063</v>
      </c>
      <c r="AV705" s="348">
        <v>52683</v>
      </c>
      <c r="AW705" s="349">
        <v>53211</v>
      </c>
      <c r="AX705" s="349">
        <v>53620</v>
      </c>
      <c r="AY705" s="349">
        <v>54485</v>
      </c>
      <c r="AZ705" s="349">
        <v>54877</v>
      </c>
      <c r="BA705" s="23">
        <v>56234</v>
      </c>
      <c r="BB705" s="23"/>
      <c r="BC705" s="23"/>
      <c r="BD705" s="23"/>
      <c r="BE705" s="23"/>
      <c r="BF705" s="23"/>
      <c r="BG705" s="23"/>
      <c r="BH705" s="23"/>
      <c r="BI705" s="23"/>
    </row>
    <row r="706" spans="1:61">
      <c r="A706" s="57"/>
      <c r="B706" s="15"/>
      <c r="C706" s="15" t="s">
        <v>357</v>
      </c>
      <c r="D706" s="10" t="s">
        <v>734</v>
      </c>
      <c r="E706" s="10"/>
      <c r="F706" s="10"/>
      <c r="G706" s="10"/>
      <c r="H706" s="10"/>
      <c r="I706" s="10"/>
      <c r="J706" s="10"/>
      <c r="K706" s="17"/>
      <c r="L706" s="17"/>
      <c r="M706" s="17"/>
      <c r="N706" s="17"/>
      <c r="O706" s="10"/>
      <c r="P706" s="17"/>
      <c r="Q706" s="17"/>
      <c r="R706" s="17"/>
      <c r="S706" s="17"/>
      <c r="T706" s="10"/>
      <c r="U706" s="17"/>
      <c r="V706" s="17"/>
      <c r="W706" s="17"/>
      <c r="X706" s="141"/>
      <c r="Y706" s="134">
        <v>84641</v>
      </c>
      <c r="Z706" s="141"/>
      <c r="AA706" s="141"/>
      <c r="AB706" s="141"/>
      <c r="AC706" s="141"/>
      <c r="AD706" s="139">
        <v>82560</v>
      </c>
      <c r="AE706" s="137"/>
      <c r="AF706" s="137"/>
      <c r="AG706" s="72"/>
      <c r="AH706" s="137"/>
      <c r="AI706" s="134">
        <v>89545</v>
      </c>
      <c r="AJ706" s="141"/>
      <c r="AK706" s="141"/>
      <c r="AL706" s="179"/>
      <c r="AM706" s="141"/>
      <c r="AN706" s="134">
        <v>95195</v>
      </c>
      <c r="AO706" s="137"/>
      <c r="AP706" s="137"/>
      <c r="AQ706" s="72"/>
      <c r="AR706" s="141"/>
      <c r="AS706" s="134">
        <v>93522</v>
      </c>
      <c r="AT706" s="305"/>
      <c r="AU706" s="305"/>
      <c r="AV706" s="311"/>
      <c r="AW706" s="311"/>
      <c r="AX706" s="146">
        <v>102683</v>
      </c>
      <c r="AY706" s="162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</row>
    <row r="707" spans="1:61">
      <c r="A707" s="57"/>
      <c r="B707" s="15" t="s">
        <v>479</v>
      </c>
      <c r="C707" s="15" t="s">
        <v>635</v>
      </c>
      <c r="D707" s="15" t="s">
        <v>569</v>
      </c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45"/>
      <c r="Y707" s="134"/>
      <c r="Z707" s="134"/>
      <c r="AA707" s="134"/>
      <c r="AB707" s="134"/>
      <c r="AC707" s="134">
        <v>3037</v>
      </c>
      <c r="AD707" s="134">
        <v>2968</v>
      </c>
      <c r="AE707" s="134">
        <v>2913</v>
      </c>
      <c r="AF707" s="134">
        <v>2788</v>
      </c>
      <c r="AG707" s="71">
        <v>2682</v>
      </c>
      <c r="AH707" s="134">
        <v>2674</v>
      </c>
      <c r="AI707" s="134">
        <v>2660</v>
      </c>
      <c r="AJ707" s="134">
        <v>2711</v>
      </c>
      <c r="AK707" s="134">
        <v>2621</v>
      </c>
      <c r="AL707" s="71">
        <v>2582</v>
      </c>
      <c r="AM707" s="134">
        <v>2536</v>
      </c>
      <c r="AN707" s="134">
        <v>2555</v>
      </c>
      <c r="AO707" s="134">
        <v>2591</v>
      </c>
      <c r="AP707" s="134">
        <v>2540</v>
      </c>
      <c r="AQ707" s="71">
        <v>2564</v>
      </c>
      <c r="AR707" s="134">
        <v>2566</v>
      </c>
      <c r="AS707" s="134">
        <v>2608</v>
      </c>
      <c r="AT707" s="71">
        <v>2684</v>
      </c>
      <c r="AU707" s="71">
        <v>2701</v>
      </c>
      <c r="AV707" s="80">
        <v>2668</v>
      </c>
      <c r="AW707" s="53">
        <v>2690</v>
      </c>
      <c r="AX707" s="162">
        <v>2731</v>
      </c>
      <c r="AY707" s="162">
        <v>2704</v>
      </c>
      <c r="AZ707" s="57"/>
      <c r="BA707" s="57"/>
      <c r="BB707" s="57"/>
      <c r="BC707" s="57"/>
      <c r="BD707" s="57"/>
      <c r="BE707" s="57"/>
      <c r="BF707" s="57"/>
      <c r="BG707" s="57"/>
      <c r="BH707" s="57"/>
      <c r="BI707" s="57"/>
    </row>
    <row r="708" spans="1:61">
      <c r="A708" s="57"/>
      <c r="B708" s="15"/>
      <c r="C708" s="15" t="s">
        <v>636</v>
      </c>
      <c r="D708" s="15" t="s">
        <v>569</v>
      </c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45"/>
      <c r="Y708" s="134"/>
      <c r="Z708" s="134"/>
      <c r="AA708" s="134"/>
      <c r="AB708" s="134"/>
      <c r="AC708" s="134">
        <v>2795</v>
      </c>
      <c r="AD708" s="134">
        <v>2737</v>
      </c>
      <c r="AE708" s="134">
        <v>2724</v>
      </c>
      <c r="AF708" s="134">
        <v>2626</v>
      </c>
      <c r="AG708" s="71">
        <v>2649</v>
      </c>
      <c r="AH708" s="134">
        <v>2599</v>
      </c>
      <c r="AI708" s="134">
        <v>2585</v>
      </c>
      <c r="AJ708" s="134">
        <v>2526</v>
      </c>
      <c r="AK708" s="134">
        <v>2474</v>
      </c>
      <c r="AL708" s="71">
        <v>2414</v>
      </c>
      <c r="AM708" s="134">
        <v>2399</v>
      </c>
      <c r="AN708" s="134">
        <v>2397</v>
      </c>
      <c r="AO708" s="134">
        <v>2404</v>
      </c>
      <c r="AP708" s="134">
        <v>2407</v>
      </c>
      <c r="AQ708" s="71">
        <v>2410</v>
      </c>
      <c r="AR708" s="134">
        <v>2422</v>
      </c>
      <c r="AS708" s="134">
        <v>2429</v>
      </c>
      <c r="AT708" s="71">
        <v>2417</v>
      </c>
      <c r="AU708" s="71">
        <v>2404</v>
      </c>
      <c r="AV708" s="80">
        <v>2400</v>
      </c>
      <c r="AW708" s="53">
        <v>2445</v>
      </c>
      <c r="AX708" s="162">
        <v>2500</v>
      </c>
      <c r="AY708" s="162">
        <v>2495</v>
      </c>
      <c r="AZ708" s="57"/>
      <c r="BA708" s="57"/>
      <c r="BB708" s="57"/>
      <c r="BC708" s="57"/>
      <c r="BD708" s="57"/>
      <c r="BE708" s="57"/>
      <c r="BF708" s="57"/>
      <c r="BG708" s="57"/>
      <c r="BH708" s="57"/>
      <c r="BI708" s="57"/>
    </row>
    <row r="709" spans="1:61">
      <c r="A709" s="57"/>
      <c r="B709" s="15"/>
      <c r="C709" s="15" t="s">
        <v>694</v>
      </c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45"/>
      <c r="Y709" s="134"/>
      <c r="Z709" s="134"/>
      <c r="AA709" s="134"/>
      <c r="AB709" s="134"/>
      <c r="AC709" s="134">
        <f>SUM(AC707:AC708)</f>
        <v>5832</v>
      </c>
      <c r="AD709" s="134">
        <f t="shared" ref="AD709:AY709" si="115">SUM(AD707:AD708)</f>
        <v>5705</v>
      </c>
      <c r="AE709" s="134">
        <f t="shared" si="115"/>
        <v>5637</v>
      </c>
      <c r="AF709" s="134">
        <f t="shared" si="115"/>
        <v>5414</v>
      </c>
      <c r="AG709" s="134">
        <f t="shared" si="115"/>
        <v>5331</v>
      </c>
      <c r="AH709" s="134">
        <f t="shared" si="115"/>
        <v>5273</v>
      </c>
      <c r="AI709" s="134">
        <f t="shared" si="115"/>
        <v>5245</v>
      </c>
      <c r="AJ709" s="134">
        <f t="shared" si="115"/>
        <v>5237</v>
      </c>
      <c r="AK709" s="134">
        <f t="shared" si="115"/>
        <v>5095</v>
      </c>
      <c r="AL709" s="134">
        <f t="shared" si="115"/>
        <v>4996</v>
      </c>
      <c r="AM709" s="134">
        <f t="shared" si="115"/>
        <v>4935</v>
      </c>
      <c r="AN709" s="134">
        <f t="shared" si="115"/>
        <v>4952</v>
      </c>
      <c r="AO709" s="134">
        <f t="shared" si="115"/>
        <v>4995</v>
      </c>
      <c r="AP709" s="134">
        <f t="shared" si="115"/>
        <v>4947</v>
      </c>
      <c r="AQ709" s="134">
        <f t="shared" si="115"/>
        <v>4974</v>
      </c>
      <c r="AR709" s="134">
        <f t="shared" si="115"/>
        <v>4988</v>
      </c>
      <c r="AS709" s="134">
        <f t="shared" si="115"/>
        <v>5037</v>
      </c>
      <c r="AT709" s="134">
        <f t="shared" si="115"/>
        <v>5101</v>
      </c>
      <c r="AU709" s="134">
        <f t="shared" si="115"/>
        <v>5105</v>
      </c>
      <c r="AV709" s="134">
        <f t="shared" si="115"/>
        <v>5068</v>
      </c>
      <c r="AW709" s="134">
        <f t="shared" si="115"/>
        <v>5135</v>
      </c>
      <c r="AX709" s="134">
        <f t="shared" si="115"/>
        <v>5231</v>
      </c>
      <c r="AY709" s="134">
        <f t="shared" si="115"/>
        <v>5199</v>
      </c>
      <c r="AZ709" s="57"/>
      <c r="BA709" s="57"/>
      <c r="BB709" s="57"/>
      <c r="BC709" s="57"/>
      <c r="BD709" s="57"/>
      <c r="BE709" s="57"/>
      <c r="BF709" s="57"/>
      <c r="BG709" s="57"/>
      <c r="BH709" s="57"/>
      <c r="BI709" s="57"/>
    </row>
    <row r="710" spans="1:61">
      <c r="A710" s="57"/>
      <c r="B710" s="15"/>
      <c r="C710" s="15" t="s">
        <v>637</v>
      </c>
      <c r="D710" s="15" t="s">
        <v>569</v>
      </c>
      <c r="E710" s="15"/>
      <c r="F710" s="15"/>
      <c r="G710" s="15"/>
      <c r="H710" s="15"/>
      <c r="I710" s="15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34"/>
      <c r="Y710" s="134"/>
      <c r="Z710" s="134"/>
      <c r="AA710" s="134"/>
      <c r="AB710" s="134"/>
      <c r="AC710" s="134">
        <v>1542</v>
      </c>
      <c r="AD710" s="134">
        <v>1460</v>
      </c>
      <c r="AE710" s="134">
        <v>1398</v>
      </c>
      <c r="AF710" s="134">
        <v>1402</v>
      </c>
      <c r="AG710" s="71">
        <v>1377</v>
      </c>
      <c r="AH710" s="134">
        <v>1269</v>
      </c>
      <c r="AI710" s="134">
        <v>1208</v>
      </c>
      <c r="AJ710" s="134">
        <v>1162</v>
      </c>
      <c r="AK710" s="134">
        <v>1182</v>
      </c>
      <c r="AL710" s="71">
        <v>1164</v>
      </c>
      <c r="AM710" s="134">
        <v>1167</v>
      </c>
      <c r="AN710" s="134">
        <v>1185</v>
      </c>
      <c r="AO710" s="134">
        <v>1171</v>
      </c>
      <c r="AP710" s="134">
        <v>1180</v>
      </c>
      <c r="AQ710" s="71">
        <v>1098</v>
      </c>
      <c r="AR710" s="134">
        <v>1072</v>
      </c>
      <c r="AS710" s="134">
        <v>1041</v>
      </c>
      <c r="AT710" s="71">
        <v>1074</v>
      </c>
      <c r="AU710" s="71">
        <v>1138</v>
      </c>
      <c r="AV710" s="80">
        <v>1192</v>
      </c>
      <c r="AW710" s="53">
        <v>1236</v>
      </c>
      <c r="AX710" s="162">
        <v>1206</v>
      </c>
      <c r="AY710" s="162">
        <v>1202</v>
      </c>
      <c r="AZ710" s="57"/>
      <c r="BA710" s="57"/>
      <c r="BB710" s="57"/>
      <c r="BC710" s="57"/>
      <c r="BD710" s="57"/>
      <c r="BE710" s="57"/>
      <c r="BF710" s="57"/>
      <c r="BG710" s="57"/>
      <c r="BH710" s="57"/>
      <c r="BI710" s="57"/>
    </row>
    <row r="711" spans="1:61">
      <c r="A711" s="57"/>
      <c r="B711" s="15"/>
      <c r="C711" s="15" t="s">
        <v>638</v>
      </c>
      <c r="D711" s="15" t="s">
        <v>569</v>
      </c>
      <c r="E711" s="15"/>
      <c r="F711" s="15"/>
      <c r="G711" s="15"/>
      <c r="H711" s="15"/>
      <c r="I711" s="15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34"/>
      <c r="Y711" s="134"/>
      <c r="Z711" s="134"/>
      <c r="AA711" s="134"/>
      <c r="AB711" s="134"/>
      <c r="AC711" s="134">
        <v>1428</v>
      </c>
      <c r="AD711" s="134">
        <v>1366</v>
      </c>
      <c r="AE711" s="134">
        <v>1306</v>
      </c>
      <c r="AF711" s="134">
        <v>1275</v>
      </c>
      <c r="AG711" s="71">
        <v>1154</v>
      </c>
      <c r="AH711" s="134">
        <v>1109</v>
      </c>
      <c r="AI711" s="134">
        <v>1078</v>
      </c>
      <c r="AJ711" s="134">
        <v>1110</v>
      </c>
      <c r="AK711" s="134">
        <v>1100</v>
      </c>
      <c r="AL711" s="71">
        <v>1117</v>
      </c>
      <c r="AM711" s="57">
        <v>1075</v>
      </c>
      <c r="AN711" s="134">
        <v>1054</v>
      </c>
      <c r="AO711" s="134">
        <v>1045</v>
      </c>
      <c r="AP711" s="134">
        <v>1011</v>
      </c>
      <c r="AQ711" s="134">
        <v>1021</v>
      </c>
      <c r="AR711" s="71">
        <v>991</v>
      </c>
      <c r="AS711" s="134">
        <v>994</v>
      </c>
      <c r="AT711" s="134">
        <v>985</v>
      </c>
      <c r="AU711" s="71">
        <v>1036</v>
      </c>
      <c r="AV711" s="71">
        <v>1030</v>
      </c>
      <c r="AW711" s="80">
        <v>1053</v>
      </c>
      <c r="AX711" s="162">
        <v>1044</v>
      </c>
      <c r="AY711" s="162">
        <v>1068</v>
      </c>
      <c r="AZ711" s="57"/>
      <c r="BA711" s="57"/>
      <c r="BB711" s="57"/>
      <c r="BC711" s="57"/>
      <c r="BD711" s="57"/>
      <c r="BE711" s="57"/>
      <c r="BF711" s="57"/>
      <c r="BG711" s="57"/>
      <c r="BH711" s="57"/>
      <c r="BI711" s="57"/>
    </row>
    <row r="712" spans="1:61">
      <c r="A712" s="57"/>
      <c r="B712" s="15"/>
      <c r="C712" s="15" t="s">
        <v>695</v>
      </c>
      <c r="D712" s="15"/>
      <c r="E712" s="15"/>
      <c r="F712" s="15"/>
      <c r="G712" s="15"/>
      <c r="H712" s="15"/>
      <c r="I712" s="15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34"/>
      <c r="Y712" s="134"/>
      <c r="Z712" s="134"/>
      <c r="AA712" s="134"/>
      <c r="AB712" s="134"/>
      <c r="AC712" s="134">
        <f>SUM(AC710:AC711)</f>
        <v>2970</v>
      </c>
      <c r="AD712" s="134">
        <f t="shared" ref="AD712:AV712" si="116">SUM(AD710:AD711)</f>
        <v>2826</v>
      </c>
      <c r="AE712" s="134">
        <f t="shared" si="116"/>
        <v>2704</v>
      </c>
      <c r="AF712" s="134">
        <f t="shared" si="116"/>
        <v>2677</v>
      </c>
      <c r="AG712" s="134">
        <f t="shared" si="116"/>
        <v>2531</v>
      </c>
      <c r="AH712" s="134">
        <f t="shared" si="116"/>
        <v>2378</v>
      </c>
      <c r="AI712" s="134">
        <f t="shared" si="116"/>
        <v>2286</v>
      </c>
      <c r="AJ712" s="134">
        <f t="shared" si="116"/>
        <v>2272</v>
      </c>
      <c r="AK712" s="134">
        <f t="shared" si="116"/>
        <v>2282</v>
      </c>
      <c r="AL712" s="134">
        <f t="shared" si="116"/>
        <v>2281</v>
      </c>
      <c r="AM712" s="134">
        <f t="shared" si="116"/>
        <v>2242</v>
      </c>
      <c r="AN712" s="134">
        <f t="shared" si="116"/>
        <v>2239</v>
      </c>
      <c r="AO712" s="134">
        <f>SUM(AO710:AO711)</f>
        <v>2216</v>
      </c>
      <c r="AP712" s="134">
        <f t="shared" si="116"/>
        <v>2191</v>
      </c>
      <c r="AQ712" s="134">
        <f t="shared" si="116"/>
        <v>2119</v>
      </c>
      <c r="AR712" s="134">
        <f t="shared" si="116"/>
        <v>2063</v>
      </c>
      <c r="AS712" s="134">
        <f>SUM(AS710:AS711)</f>
        <v>2035</v>
      </c>
      <c r="AT712" s="134">
        <f t="shared" si="116"/>
        <v>2059</v>
      </c>
      <c r="AU712" s="134">
        <f t="shared" si="116"/>
        <v>2174</v>
      </c>
      <c r="AV712" s="134">
        <f t="shared" si="116"/>
        <v>2222</v>
      </c>
      <c r="AW712" s="134">
        <f>SUM(AW710:AW711)</f>
        <v>2289</v>
      </c>
      <c r="AX712" s="134">
        <f>SUM(AX710:AX711)</f>
        <v>2250</v>
      </c>
      <c r="AY712" s="134">
        <f>SUM(AY710:AY711)</f>
        <v>2270</v>
      </c>
      <c r="AZ712" s="57"/>
      <c r="BA712" s="57"/>
      <c r="BB712" s="57"/>
      <c r="BC712" s="57"/>
      <c r="BD712" s="57"/>
      <c r="BE712" s="57"/>
      <c r="BF712" s="57"/>
      <c r="BG712" s="57"/>
      <c r="BH712" s="57"/>
      <c r="BI712" s="57"/>
    </row>
    <row r="713" spans="1:61">
      <c r="A713" s="57"/>
      <c r="B713" s="15" t="s">
        <v>541</v>
      </c>
      <c r="C713" s="15" t="s">
        <v>542</v>
      </c>
      <c r="D713" s="15" t="s">
        <v>569</v>
      </c>
      <c r="E713" s="15"/>
      <c r="F713" s="15"/>
      <c r="G713" s="15"/>
      <c r="H713" s="15"/>
      <c r="I713" s="15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71"/>
      <c r="AH713" s="134"/>
      <c r="AI713" s="134"/>
      <c r="AJ713" s="134"/>
      <c r="AK713" s="134"/>
      <c r="AL713" s="71"/>
      <c r="AM713" s="134"/>
      <c r="AN713" s="134"/>
      <c r="AO713" s="134"/>
      <c r="AP713" s="134"/>
      <c r="AQ713" s="71"/>
      <c r="AR713" s="134"/>
      <c r="AS713" s="134"/>
      <c r="AT713" s="71"/>
      <c r="AU713" s="71"/>
      <c r="AV713" s="80"/>
      <c r="AW713" s="80">
        <v>187</v>
      </c>
      <c r="AX713" s="162">
        <v>187</v>
      </c>
      <c r="AY713" s="162"/>
      <c r="AZ713" s="57"/>
      <c r="BA713" s="57"/>
      <c r="BB713" s="57"/>
      <c r="BC713" s="57"/>
      <c r="BD713" s="57"/>
      <c r="BE713" s="57"/>
      <c r="BF713" s="57"/>
      <c r="BG713" s="57"/>
      <c r="BH713" s="57"/>
      <c r="BI713" s="57"/>
    </row>
    <row r="714" spans="1:61">
      <c r="A714" s="57"/>
      <c r="B714" s="15"/>
      <c r="C714" s="15" t="s">
        <v>543</v>
      </c>
      <c r="D714" s="15" t="s">
        <v>533</v>
      </c>
      <c r="E714" s="15"/>
      <c r="F714" s="15"/>
      <c r="G714" s="15"/>
      <c r="H714" s="15"/>
      <c r="I714" s="15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71"/>
      <c r="AH714" s="134"/>
      <c r="AI714" s="134"/>
      <c r="AJ714" s="134"/>
      <c r="AK714" s="134"/>
      <c r="AL714" s="71"/>
      <c r="AM714" s="134"/>
      <c r="AN714" s="134"/>
      <c r="AO714" s="134"/>
      <c r="AP714" s="134"/>
      <c r="AQ714" s="71"/>
      <c r="AR714" s="134"/>
      <c r="AS714" s="134"/>
      <c r="AT714" s="71"/>
      <c r="AU714" s="71"/>
      <c r="AV714" s="80"/>
      <c r="AW714" s="80">
        <v>5486</v>
      </c>
      <c r="AX714" s="162">
        <v>5586</v>
      </c>
      <c r="AY714" s="162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</row>
    <row r="715" spans="1:61">
      <c r="A715" s="57"/>
      <c r="B715" s="15"/>
      <c r="C715" s="15" t="s">
        <v>544</v>
      </c>
      <c r="D715" s="15" t="s">
        <v>533</v>
      </c>
      <c r="E715" s="15"/>
      <c r="F715" s="15"/>
      <c r="G715" s="15"/>
      <c r="H715" s="15"/>
      <c r="I715" s="15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71"/>
      <c r="AH715" s="134"/>
      <c r="AI715" s="134"/>
      <c r="AJ715" s="134"/>
      <c r="AK715" s="134"/>
      <c r="AL715" s="71"/>
      <c r="AM715" s="134"/>
      <c r="AN715" s="134"/>
      <c r="AO715" s="134"/>
      <c r="AP715" s="134"/>
      <c r="AQ715" s="71"/>
      <c r="AR715" s="134"/>
      <c r="AS715" s="134"/>
      <c r="AT715" s="71"/>
      <c r="AU715" s="71"/>
      <c r="AV715" s="80"/>
      <c r="AW715" s="80">
        <v>177</v>
      </c>
      <c r="AX715" s="162">
        <v>177</v>
      </c>
      <c r="AY715" s="162"/>
      <c r="AZ715" s="57"/>
      <c r="BA715" s="57"/>
      <c r="BB715" s="57"/>
      <c r="BC715" s="57"/>
      <c r="BD715" s="57"/>
      <c r="BE715" s="57"/>
      <c r="BF715" s="57"/>
      <c r="BG715" s="57"/>
      <c r="BH715" s="57"/>
      <c r="BI715" s="57"/>
    </row>
    <row r="716" spans="1:61">
      <c r="A716" s="57"/>
      <c r="B716" s="15"/>
      <c r="C716" s="15" t="s">
        <v>543</v>
      </c>
      <c r="D716" s="15" t="s">
        <v>533</v>
      </c>
      <c r="E716" s="15"/>
      <c r="F716" s="15"/>
      <c r="G716" s="15"/>
      <c r="H716" s="15"/>
      <c r="I716" s="15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71"/>
      <c r="AH716" s="134"/>
      <c r="AI716" s="134"/>
      <c r="AJ716" s="134"/>
      <c r="AK716" s="134"/>
      <c r="AL716" s="71"/>
      <c r="AM716" s="134"/>
      <c r="AN716" s="134"/>
      <c r="AO716" s="134"/>
      <c r="AP716" s="134"/>
      <c r="AQ716" s="71"/>
      <c r="AR716" s="134"/>
      <c r="AS716" s="134"/>
      <c r="AT716" s="71"/>
      <c r="AU716" s="71"/>
      <c r="AV716" s="80"/>
      <c r="AW716" s="80">
        <v>2444</v>
      </c>
      <c r="AX716" s="162">
        <v>2405</v>
      </c>
      <c r="AY716" s="162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</row>
    <row r="717" spans="1:61">
      <c r="A717" s="57"/>
      <c r="B717" s="15" t="s">
        <v>358</v>
      </c>
      <c r="C717" s="71" t="s">
        <v>619</v>
      </c>
      <c r="D717" s="15" t="s">
        <v>533</v>
      </c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45"/>
      <c r="Y717" s="134"/>
      <c r="Z717" s="145"/>
      <c r="AA717" s="145"/>
      <c r="AB717" s="145"/>
      <c r="AC717" s="145">
        <v>468</v>
      </c>
      <c r="AD717" s="139">
        <v>502</v>
      </c>
      <c r="AE717" s="134">
        <v>488</v>
      </c>
      <c r="AF717" s="134">
        <v>491</v>
      </c>
      <c r="AG717" s="71">
        <v>475</v>
      </c>
      <c r="AH717" s="134">
        <v>468</v>
      </c>
      <c r="AI717" s="134">
        <v>499</v>
      </c>
      <c r="AJ717" s="134">
        <v>486</v>
      </c>
      <c r="AK717" s="134">
        <v>486</v>
      </c>
      <c r="AL717" s="71">
        <v>486</v>
      </c>
      <c r="AM717" s="134">
        <v>513</v>
      </c>
      <c r="AN717" s="134">
        <v>538</v>
      </c>
      <c r="AO717" s="134">
        <v>582</v>
      </c>
      <c r="AP717" s="134">
        <v>574</v>
      </c>
      <c r="AQ717" s="71">
        <v>567</v>
      </c>
      <c r="AR717" s="134">
        <v>538</v>
      </c>
      <c r="AS717" s="134">
        <v>573</v>
      </c>
      <c r="AT717" s="71">
        <v>609</v>
      </c>
      <c r="AU717" s="71">
        <v>666</v>
      </c>
      <c r="AV717" s="53">
        <v>655</v>
      </c>
      <c r="AW717" s="80">
        <v>662</v>
      </c>
      <c r="AX717" s="162">
        <v>695</v>
      </c>
      <c r="AY717" s="162"/>
      <c r="AZ717" s="57"/>
      <c r="BA717" s="57">
        <v>760</v>
      </c>
      <c r="BB717" s="57"/>
      <c r="BC717" s="57"/>
      <c r="BD717" s="57"/>
      <c r="BE717" s="57"/>
      <c r="BF717" s="57"/>
      <c r="BG717" s="57"/>
      <c r="BH717" s="57"/>
      <c r="BI717" s="57"/>
    </row>
    <row r="718" spans="1:61">
      <c r="A718" s="57"/>
      <c r="B718" s="15"/>
      <c r="C718" s="71" t="s">
        <v>228</v>
      </c>
      <c r="D718" s="15" t="s">
        <v>533</v>
      </c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45"/>
      <c r="Y718" s="134"/>
      <c r="Z718" s="145"/>
      <c r="AA718" s="145"/>
      <c r="AB718" s="145"/>
      <c r="AC718" s="145">
        <v>32</v>
      </c>
      <c r="AD718" s="139"/>
      <c r="AE718" s="134"/>
      <c r="AF718" s="134">
        <v>33</v>
      </c>
      <c r="AG718" s="71"/>
      <c r="AH718" s="134"/>
      <c r="AI718" s="134">
        <v>33</v>
      </c>
      <c r="AJ718" s="134"/>
      <c r="AK718" s="134"/>
      <c r="AL718" s="71">
        <v>27</v>
      </c>
      <c r="AM718" s="134"/>
      <c r="AN718" s="134"/>
      <c r="AO718" s="134">
        <v>40</v>
      </c>
      <c r="AP718" s="134"/>
      <c r="AQ718" s="71"/>
      <c r="AR718" s="134">
        <v>38</v>
      </c>
      <c r="AS718" s="134"/>
      <c r="AT718" s="71"/>
      <c r="AU718" s="71">
        <v>45</v>
      </c>
      <c r="AV718" s="53"/>
      <c r="AW718" s="80"/>
      <c r="AX718" s="162">
        <v>56</v>
      </c>
      <c r="AY718" s="162"/>
      <c r="AZ718" s="57"/>
      <c r="BA718" s="57">
        <v>65</v>
      </c>
      <c r="BB718" s="57"/>
      <c r="BC718" s="57"/>
      <c r="BD718" s="57"/>
      <c r="BE718" s="57"/>
      <c r="BF718" s="57"/>
      <c r="BG718" s="57"/>
      <c r="BH718" s="57"/>
      <c r="BI718" s="57"/>
    </row>
    <row r="719" spans="1:61">
      <c r="A719" s="57"/>
      <c r="B719" s="15" t="s">
        <v>363</v>
      </c>
      <c r="C719" s="10" t="s">
        <v>403</v>
      </c>
      <c r="D719" s="15" t="s">
        <v>533</v>
      </c>
      <c r="E719" s="10"/>
      <c r="F719" s="10"/>
      <c r="G719" s="10"/>
      <c r="H719" s="10"/>
      <c r="I719" s="10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3"/>
      <c r="W719" s="13"/>
      <c r="X719" s="139"/>
      <c r="Y719" s="139"/>
      <c r="Z719" s="139"/>
      <c r="AA719" s="139"/>
      <c r="AB719" s="139"/>
      <c r="AC719" s="139">
        <v>10</v>
      </c>
      <c r="AD719" s="139">
        <v>10</v>
      </c>
      <c r="AE719" s="139">
        <v>10</v>
      </c>
      <c r="AF719" s="139">
        <v>10</v>
      </c>
      <c r="AG719" s="139">
        <v>9</v>
      </c>
      <c r="AH719" s="139">
        <v>9</v>
      </c>
      <c r="AI719" s="139">
        <v>9</v>
      </c>
      <c r="AJ719" s="139">
        <v>9</v>
      </c>
      <c r="AK719" s="139">
        <v>9</v>
      </c>
      <c r="AL719" s="139">
        <v>9</v>
      </c>
      <c r="AM719" s="139">
        <v>9</v>
      </c>
      <c r="AN719" s="139">
        <v>9</v>
      </c>
      <c r="AO719" s="139">
        <v>9</v>
      </c>
      <c r="AP719" s="139">
        <v>9</v>
      </c>
      <c r="AQ719" s="139">
        <v>9</v>
      </c>
      <c r="AR719" s="139">
        <v>9</v>
      </c>
      <c r="AS719" s="139">
        <v>9</v>
      </c>
      <c r="AT719" s="139">
        <v>9</v>
      </c>
      <c r="AU719" s="185">
        <v>8</v>
      </c>
      <c r="AV719" s="183">
        <v>8</v>
      </c>
      <c r="AW719" s="80">
        <v>7</v>
      </c>
      <c r="AX719" s="162">
        <v>6</v>
      </c>
      <c r="AY719" s="162"/>
      <c r="AZ719" s="57"/>
      <c r="BA719" s="57"/>
      <c r="BB719" s="57"/>
      <c r="BC719" s="57"/>
      <c r="BD719" s="57"/>
      <c r="BE719" s="57"/>
      <c r="BF719" s="57"/>
      <c r="BG719" s="57"/>
      <c r="BH719" s="57"/>
      <c r="BI719" s="57"/>
    </row>
    <row r="720" spans="1:61">
      <c r="A720" s="57"/>
      <c r="B720" s="15"/>
      <c r="C720" s="10" t="s">
        <v>406</v>
      </c>
      <c r="D720" s="15" t="s">
        <v>533</v>
      </c>
      <c r="E720" s="10"/>
      <c r="F720" s="10"/>
      <c r="G720" s="10"/>
      <c r="H720" s="10"/>
      <c r="I720" s="10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3"/>
      <c r="W720" s="13"/>
      <c r="X720" s="139"/>
      <c r="Y720" s="139"/>
      <c r="Z720" s="139"/>
      <c r="AA720" s="139"/>
      <c r="AB720" s="139"/>
      <c r="AC720" s="139">
        <v>48</v>
      </c>
      <c r="AD720" s="139">
        <v>50</v>
      </c>
      <c r="AE720" s="139">
        <v>50</v>
      </c>
      <c r="AF720" s="139">
        <v>49</v>
      </c>
      <c r="AG720" s="185">
        <v>49</v>
      </c>
      <c r="AH720" s="139">
        <v>49</v>
      </c>
      <c r="AI720" s="139">
        <v>50</v>
      </c>
      <c r="AJ720" s="139">
        <v>51</v>
      </c>
      <c r="AK720" s="139">
        <v>52</v>
      </c>
      <c r="AL720" s="185">
        <v>50</v>
      </c>
      <c r="AM720" s="139">
        <v>53</v>
      </c>
      <c r="AN720" s="139">
        <v>53</v>
      </c>
      <c r="AO720" s="139">
        <v>52</v>
      </c>
      <c r="AP720" s="139">
        <v>54</v>
      </c>
      <c r="AQ720" s="185">
        <v>56</v>
      </c>
      <c r="AR720" s="139">
        <v>51</v>
      </c>
      <c r="AS720" s="139">
        <v>46</v>
      </c>
      <c r="AT720" s="185">
        <v>47</v>
      </c>
      <c r="AU720" s="185">
        <v>49</v>
      </c>
      <c r="AV720" s="183">
        <v>48</v>
      </c>
      <c r="AW720" s="53">
        <v>39</v>
      </c>
      <c r="AX720" s="162">
        <v>39</v>
      </c>
      <c r="AY720" s="162"/>
      <c r="AZ720" s="57"/>
      <c r="BA720" s="57"/>
      <c r="BB720" s="57"/>
      <c r="BC720" s="57"/>
      <c r="BD720" s="57"/>
      <c r="BE720" s="57"/>
      <c r="BF720" s="57"/>
      <c r="BG720" s="57"/>
      <c r="BH720" s="57"/>
      <c r="BI720" s="57"/>
    </row>
    <row r="721" spans="1:61">
      <c r="A721" s="57"/>
      <c r="B721" s="15"/>
      <c r="C721" s="10" t="s">
        <v>407</v>
      </c>
      <c r="D721" s="15" t="s">
        <v>533</v>
      </c>
      <c r="E721" s="10"/>
      <c r="F721" s="10"/>
      <c r="G721" s="10"/>
      <c r="H721" s="10"/>
      <c r="I721" s="10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3"/>
      <c r="W721" s="13"/>
      <c r="X721" s="139"/>
      <c r="Y721" s="139"/>
      <c r="Z721" s="139"/>
      <c r="AA721" s="139"/>
      <c r="AB721" s="139"/>
      <c r="AC721" s="139">
        <v>1320</v>
      </c>
      <c r="AD721" s="139">
        <v>1279</v>
      </c>
      <c r="AE721" s="139">
        <v>1276</v>
      </c>
      <c r="AF721" s="139">
        <v>1172</v>
      </c>
      <c r="AG721" s="185">
        <v>1151</v>
      </c>
      <c r="AH721" s="139">
        <v>1118</v>
      </c>
      <c r="AI721" s="139">
        <v>1075</v>
      </c>
      <c r="AJ721" s="139">
        <v>1117</v>
      </c>
      <c r="AK721" s="139">
        <v>1170</v>
      </c>
      <c r="AL721" s="185">
        <v>1164</v>
      </c>
      <c r="AM721" s="139">
        <v>1205</v>
      </c>
      <c r="AN721" s="139">
        <v>1173</v>
      </c>
      <c r="AO721" s="139">
        <v>1210</v>
      </c>
      <c r="AP721" s="139">
        <v>1196</v>
      </c>
      <c r="AQ721" s="185">
        <v>1230</v>
      </c>
      <c r="AR721" s="139">
        <v>1162</v>
      </c>
      <c r="AS721" s="139">
        <v>1092</v>
      </c>
      <c r="AT721" s="185">
        <v>1052</v>
      </c>
      <c r="AU721" s="185">
        <v>1056</v>
      </c>
      <c r="AV721" s="183">
        <v>1014</v>
      </c>
      <c r="AW721" s="53">
        <v>884</v>
      </c>
      <c r="AX721" s="162">
        <v>865</v>
      </c>
      <c r="AY721" s="162"/>
      <c r="AZ721" s="57"/>
      <c r="BA721" s="57"/>
      <c r="BB721" s="57"/>
      <c r="BC721" s="57"/>
      <c r="BD721" s="57"/>
      <c r="BE721" s="57"/>
      <c r="BF721" s="57"/>
      <c r="BG721" s="57"/>
      <c r="BH721" s="57"/>
      <c r="BI721" s="57"/>
    </row>
    <row r="722" spans="1:61">
      <c r="A722" s="57"/>
      <c r="B722" s="15" t="s">
        <v>402</v>
      </c>
      <c r="C722" s="10" t="s">
        <v>404</v>
      </c>
      <c r="D722" s="15" t="s">
        <v>533</v>
      </c>
      <c r="E722" s="10"/>
      <c r="F722" s="10"/>
      <c r="G722" s="10"/>
      <c r="H722" s="10"/>
      <c r="I722" s="10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45"/>
      <c r="Y722" s="134"/>
      <c r="Z722" s="145"/>
      <c r="AA722" s="145"/>
      <c r="AB722" s="145"/>
      <c r="AC722" s="145">
        <v>501</v>
      </c>
      <c r="AD722" s="139">
        <v>504</v>
      </c>
      <c r="AE722" s="134">
        <v>509</v>
      </c>
      <c r="AF722" s="134">
        <v>501</v>
      </c>
      <c r="AG722" s="71">
        <v>497</v>
      </c>
      <c r="AH722" s="134">
        <v>507</v>
      </c>
      <c r="AI722" s="134">
        <v>507</v>
      </c>
      <c r="AJ722" s="134">
        <v>514</v>
      </c>
      <c r="AK722" s="134">
        <v>515</v>
      </c>
      <c r="AL722" s="71">
        <v>507</v>
      </c>
      <c r="AM722" s="134">
        <v>507</v>
      </c>
      <c r="AN722" s="134">
        <v>501</v>
      </c>
      <c r="AO722" s="134">
        <v>518</v>
      </c>
      <c r="AP722" s="134">
        <v>526</v>
      </c>
      <c r="AQ722" s="71">
        <v>528</v>
      </c>
      <c r="AR722" s="134">
        <v>519</v>
      </c>
      <c r="AS722" s="134">
        <v>544</v>
      </c>
      <c r="AT722" s="71">
        <v>541</v>
      </c>
      <c r="AU722" s="71">
        <v>538</v>
      </c>
      <c r="AV722" s="80">
        <v>541</v>
      </c>
      <c r="AW722" s="53">
        <v>542</v>
      </c>
      <c r="AX722" s="162">
        <v>544</v>
      </c>
      <c r="AY722" s="162">
        <v>543</v>
      </c>
      <c r="AZ722" s="57">
        <v>539</v>
      </c>
      <c r="BA722" s="57">
        <v>542</v>
      </c>
      <c r="BB722" s="57"/>
      <c r="BC722" s="57"/>
      <c r="BD722" s="57"/>
      <c r="BE722" s="57"/>
      <c r="BF722" s="57"/>
      <c r="BG722" s="57"/>
      <c r="BH722" s="57"/>
      <c r="BI722" s="57"/>
    </row>
    <row r="723" spans="1:61">
      <c r="A723" s="57"/>
      <c r="B723" s="15"/>
      <c r="C723" s="10" t="s">
        <v>405</v>
      </c>
      <c r="D723" s="15" t="s">
        <v>533</v>
      </c>
      <c r="E723" s="10"/>
      <c r="F723" s="10"/>
      <c r="G723" s="10"/>
      <c r="H723" s="10"/>
      <c r="I723" s="10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45"/>
      <c r="Y723" s="134"/>
      <c r="Z723" s="145"/>
      <c r="AA723" s="145"/>
      <c r="AB723" s="145"/>
      <c r="AC723" s="145">
        <v>528</v>
      </c>
      <c r="AD723" s="139">
        <v>502</v>
      </c>
      <c r="AE723" s="134">
        <v>486</v>
      </c>
      <c r="AF723" s="134">
        <v>507</v>
      </c>
      <c r="AG723" s="71">
        <v>500</v>
      </c>
      <c r="AH723" s="134">
        <v>523</v>
      </c>
      <c r="AI723" s="134">
        <v>524</v>
      </c>
      <c r="AJ723" s="134">
        <v>545</v>
      </c>
      <c r="AK723" s="134">
        <v>551</v>
      </c>
      <c r="AL723" s="71">
        <v>555</v>
      </c>
      <c r="AM723" s="134">
        <v>557</v>
      </c>
      <c r="AN723" s="134">
        <v>558</v>
      </c>
      <c r="AO723" s="134">
        <v>562</v>
      </c>
      <c r="AP723" s="134">
        <v>578</v>
      </c>
      <c r="AQ723" s="71">
        <v>585</v>
      </c>
      <c r="AR723" s="134">
        <v>579</v>
      </c>
      <c r="AS723" s="134">
        <v>635</v>
      </c>
      <c r="AT723" s="71">
        <v>637</v>
      </c>
      <c r="AU723" s="71">
        <v>689</v>
      </c>
      <c r="AV723" s="80">
        <v>695</v>
      </c>
      <c r="AW723" s="53">
        <v>716</v>
      </c>
      <c r="AX723" s="162">
        <v>801</v>
      </c>
      <c r="AY723" s="162">
        <v>846</v>
      </c>
      <c r="AZ723" s="57">
        <v>867</v>
      </c>
      <c r="BA723" s="57">
        <v>880</v>
      </c>
      <c r="BB723" s="57"/>
      <c r="BC723" s="57"/>
      <c r="BD723" s="57"/>
      <c r="BE723" s="57"/>
      <c r="BF723" s="57"/>
      <c r="BG723" s="57"/>
      <c r="BH723" s="57"/>
      <c r="BI723" s="57"/>
    </row>
    <row r="724" spans="1:61">
      <c r="A724" s="57"/>
      <c r="B724" s="15"/>
      <c r="C724" s="10" t="s">
        <v>129</v>
      </c>
      <c r="D724" s="15" t="s">
        <v>533</v>
      </c>
      <c r="E724" s="10"/>
      <c r="F724" s="10"/>
      <c r="G724" s="10"/>
      <c r="H724" s="10"/>
      <c r="I724" s="10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3"/>
      <c r="W724" s="13"/>
      <c r="X724" s="139"/>
      <c r="Y724" s="139"/>
      <c r="Z724" s="139"/>
      <c r="AA724" s="139"/>
      <c r="AB724" s="139"/>
      <c r="AC724" s="139">
        <f t="shared" ref="AC724:AL724" si="117">SUM(AC722:AC723)</f>
        <v>1029</v>
      </c>
      <c r="AD724" s="139">
        <f t="shared" si="117"/>
        <v>1006</v>
      </c>
      <c r="AE724" s="139">
        <f t="shared" si="117"/>
        <v>995</v>
      </c>
      <c r="AF724" s="139">
        <f t="shared" si="117"/>
        <v>1008</v>
      </c>
      <c r="AG724" s="139">
        <f t="shared" si="117"/>
        <v>997</v>
      </c>
      <c r="AH724" s="139">
        <f t="shared" si="117"/>
        <v>1030</v>
      </c>
      <c r="AI724" s="139">
        <f t="shared" si="117"/>
        <v>1031</v>
      </c>
      <c r="AJ724" s="139">
        <f t="shared" si="117"/>
        <v>1059</v>
      </c>
      <c r="AK724" s="139">
        <f t="shared" si="117"/>
        <v>1066</v>
      </c>
      <c r="AL724" s="139">
        <f t="shared" si="117"/>
        <v>1062</v>
      </c>
      <c r="AM724" s="139">
        <f>SUM(AM722:AM723)</f>
        <v>1064</v>
      </c>
      <c r="AN724" s="139">
        <f t="shared" ref="AN724:AZ724" si="118">SUM(AN722:AN723)</f>
        <v>1059</v>
      </c>
      <c r="AO724" s="139">
        <f t="shared" si="118"/>
        <v>1080</v>
      </c>
      <c r="AP724" s="139">
        <f t="shared" si="118"/>
        <v>1104</v>
      </c>
      <c r="AQ724" s="139">
        <f t="shared" si="118"/>
        <v>1113</v>
      </c>
      <c r="AR724" s="139">
        <f t="shared" si="118"/>
        <v>1098</v>
      </c>
      <c r="AS724" s="139">
        <f t="shared" si="118"/>
        <v>1179</v>
      </c>
      <c r="AT724" s="139">
        <f t="shared" si="118"/>
        <v>1178</v>
      </c>
      <c r="AU724" s="139">
        <f t="shared" si="118"/>
        <v>1227</v>
      </c>
      <c r="AV724" s="139">
        <f t="shared" si="118"/>
        <v>1236</v>
      </c>
      <c r="AW724" s="139">
        <f t="shared" si="118"/>
        <v>1258</v>
      </c>
      <c r="AX724" s="139">
        <f t="shared" si="118"/>
        <v>1345</v>
      </c>
      <c r="AY724" s="139">
        <f t="shared" si="118"/>
        <v>1389</v>
      </c>
      <c r="AZ724" s="139">
        <f t="shared" si="118"/>
        <v>1406</v>
      </c>
      <c r="BA724" s="57">
        <v>1422</v>
      </c>
      <c r="BB724" s="57"/>
      <c r="BC724" s="57"/>
      <c r="BD724" s="57"/>
      <c r="BE724" s="57"/>
      <c r="BF724" s="57"/>
      <c r="BG724" s="57"/>
      <c r="BH724" s="57"/>
      <c r="BI724" s="57"/>
    </row>
    <row r="725" spans="1:61">
      <c r="A725" s="57"/>
      <c r="B725" s="15"/>
      <c r="C725" s="15" t="s">
        <v>617</v>
      </c>
      <c r="D725" s="15" t="s">
        <v>533</v>
      </c>
      <c r="E725" s="10"/>
      <c r="F725" s="10"/>
      <c r="G725" s="10"/>
      <c r="H725" s="10"/>
      <c r="I725" s="10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45"/>
      <c r="Y725" s="134"/>
      <c r="Z725" s="145"/>
      <c r="AA725" s="145"/>
      <c r="AB725" s="145"/>
      <c r="AC725" s="145">
        <v>120</v>
      </c>
      <c r="AD725" s="139"/>
      <c r="AE725" s="134"/>
      <c r="AF725" s="134">
        <v>120</v>
      </c>
      <c r="AG725" s="71"/>
      <c r="AH725" s="134"/>
      <c r="AI725" s="134">
        <v>120</v>
      </c>
      <c r="AJ725" s="134"/>
      <c r="AK725" s="134"/>
      <c r="AL725" s="71">
        <v>120</v>
      </c>
      <c r="AM725" s="134"/>
      <c r="AN725" s="134"/>
      <c r="AO725" s="134">
        <v>120</v>
      </c>
      <c r="AP725" s="134"/>
      <c r="AQ725" s="71"/>
      <c r="AR725" s="134">
        <v>128</v>
      </c>
      <c r="AS725" s="134"/>
      <c r="AT725" s="71"/>
      <c r="AU725" s="71">
        <v>116</v>
      </c>
      <c r="AV725" s="80"/>
      <c r="AW725" s="53"/>
      <c r="AX725" s="162">
        <v>132</v>
      </c>
      <c r="AY725" s="162"/>
      <c r="AZ725" s="57"/>
      <c r="BA725" s="57">
        <v>126</v>
      </c>
      <c r="BB725" s="57"/>
      <c r="BC725" s="57"/>
      <c r="BD725" s="57"/>
      <c r="BE725" s="57"/>
      <c r="BF725" s="57"/>
      <c r="BG725" s="57"/>
      <c r="BH725" s="57"/>
      <c r="BI725" s="57"/>
    </row>
    <row r="726" spans="1:61">
      <c r="A726" s="57"/>
      <c r="B726" s="15"/>
      <c r="C726" s="15" t="s">
        <v>618</v>
      </c>
      <c r="D726" s="15" t="s">
        <v>533</v>
      </c>
      <c r="E726" s="10"/>
      <c r="F726" s="10"/>
      <c r="G726" s="10"/>
      <c r="H726" s="10"/>
      <c r="I726" s="10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45"/>
      <c r="Y726" s="134"/>
      <c r="Z726" s="145"/>
      <c r="AA726" s="145"/>
      <c r="AB726" s="145"/>
      <c r="AC726" s="145">
        <v>103</v>
      </c>
      <c r="AD726" s="139"/>
      <c r="AE726" s="134"/>
      <c r="AF726" s="134">
        <v>114</v>
      </c>
      <c r="AG726" s="71"/>
      <c r="AH726" s="134"/>
      <c r="AI726" s="134">
        <v>119</v>
      </c>
      <c r="AJ726" s="134"/>
      <c r="AK726" s="134"/>
      <c r="AL726" s="71">
        <v>123</v>
      </c>
      <c r="AM726" s="134"/>
      <c r="AN726" s="134"/>
      <c r="AO726" s="134">
        <v>128</v>
      </c>
      <c r="AP726" s="134"/>
      <c r="AQ726" s="71"/>
      <c r="AR726" s="134">
        <v>130</v>
      </c>
      <c r="AS726" s="134"/>
      <c r="AT726" s="71"/>
      <c r="AU726" s="71">
        <v>155</v>
      </c>
      <c r="AV726" s="80"/>
      <c r="AW726" s="53"/>
      <c r="AX726" s="162">
        <v>218</v>
      </c>
      <c r="AY726" s="162"/>
      <c r="AZ726" s="57"/>
      <c r="BA726" s="57">
        <v>187</v>
      </c>
      <c r="BB726" s="57"/>
      <c r="BC726" s="57"/>
      <c r="BD726" s="57"/>
      <c r="BE726" s="57"/>
      <c r="BF726" s="57"/>
      <c r="BG726" s="57"/>
      <c r="BH726" s="57"/>
      <c r="BI726" s="57"/>
    </row>
    <row r="727" spans="1:61">
      <c r="A727" s="57"/>
      <c r="B727" s="15"/>
      <c r="C727" s="10" t="s">
        <v>129</v>
      </c>
      <c r="D727" s="15" t="s">
        <v>533</v>
      </c>
      <c r="E727" s="10"/>
      <c r="F727" s="10"/>
      <c r="G727" s="10"/>
      <c r="H727" s="10"/>
      <c r="I727" s="10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3"/>
      <c r="W727" s="13"/>
      <c r="X727" s="139"/>
      <c r="Y727" s="139"/>
      <c r="Z727" s="139"/>
      <c r="AA727" s="139"/>
      <c r="AB727" s="139"/>
      <c r="AC727" s="139">
        <f>SUM(AC725:AC726)</f>
        <v>223</v>
      </c>
      <c r="AD727" s="139"/>
      <c r="AE727" s="139"/>
      <c r="AF727" s="139">
        <f>SUM(AF725:AF726)</f>
        <v>234</v>
      </c>
      <c r="AG727" s="185"/>
      <c r="AH727" s="139"/>
      <c r="AI727" s="139">
        <f>SUM(AI725:AI726)</f>
        <v>239</v>
      </c>
      <c r="AJ727" s="139"/>
      <c r="AK727" s="139"/>
      <c r="AL727" s="139">
        <f>SUM(AL725:AL726)</f>
        <v>243</v>
      </c>
      <c r="AM727" s="139"/>
      <c r="AN727" s="139"/>
      <c r="AO727" s="139">
        <f>SUM(AO725:AO726)</f>
        <v>248</v>
      </c>
      <c r="AP727" s="139"/>
      <c r="AQ727" s="185"/>
      <c r="AR727" s="139">
        <f>SUM(AR725:AR726)</f>
        <v>258</v>
      </c>
      <c r="AS727" s="139"/>
      <c r="AT727" s="185"/>
      <c r="AU727" s="139">
        <f>SUM(AU725:AU726)</f>
        <v>271</v>
      </c>
      <c r="AV727" s="183"/>
      <c r="AW727" s="53"/>
      <c r="AX727" s="139">
        <f>SUM(AX725:AX726)</f>
        <v>350</v>
      </c>
      <c r="AY727" s="162"/>
      <c r="AZ727" s="57"/>
      <c r="BA727" s="57">
        <v>313</v>
      </c>
      <c r="BB727" s="57"/>
      <c r="BC727" s="57"/>
      <c r="BD727" s="57"/>
      <c r="BE727" s="57"/>
      <c r="BF727" s="57"/>
      <c r="BG727" s="57"/>
      <c r="BH727" s="57"/>
      <c r="BI727" s="57"/>
    </row>
    <row r="728" spans="1:61">
      <c r="A728" s="57"/>
      <c r="B728" s="15"/>
      <c r="C728" s="10" t="s">
        <v>760</v>
      </c>
      <c r="D728" s="15" t="s">
        <v>761</v>
      </c>
      <c r="E728" s="10"/>
      <c r="F728" s="10"/>
      <c r="G728" s="10"/>
      <c r="H728" s="10"/>
      <c r="I728" s="10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3"/>
      <c r="W728" s="13"/>
      <c r="X728" s="139"/>
      <c r="Y728" s="139"/>
      <c r="Z728" s="139"/>
      <c r="AA728" s="139"/>
      <c r="AB728" s="139"/>
      <c r="AC728" s="139"/>
      <c r="AD728" s="139"/>
      <c r="AE728" s="139"/>
      <c r="AF728" s="139"/>
      <c r="AG728" s="185"/>
      <c r="AH728" s="139"/>
      <c r="AI728" s="139"/>
      <c r="AJ728" s="139"/>
      <c r="AK728" s="139"/>
      <c r="AL728" s="139"/>
      <c r="AM728" s="139"/>
      <c r="AN728" s="139"/>
      <c r="AO728" s="139">
        <v>130</v>
      </c>
      <c r="AP728" s="139">
        <v>82</v>
      </c>
      <c r="AQ728" s="185">
        <v>74</v>
      </c>
      <c r="AR728" s="139">
        <v>66</v>
      </c>
      <c r="AS728" s="139">
        <v>88</v>
      </c>
      <c r="AT728" s="185">
        <v>75</v>
      </c>
      <c r="AU728" s="139">
        <v>66</v>
      </c>
      <c r="AV728" s="183">
        <v>87</v>
      </c>
      <c r="AW728" s="53">
        <v>117</v>
      </c>
      <c r="AX728" s="361">
        <v>91</v>
      </c>
      <c r="AY728" s="162">
        <v>115</v>
      </c>
      <c r="AZ728" s="57">
        <v>138</v>
      </c>
      <c r="BA728" s="57">
        <v>188</v>
      </c>
      <c r="BB728" s="57">
        <v>257</v>
      </c>
      <c r="BC728" s="57"/>
      <c r="BD728" s="57"/>
      <c r="BE728" s="57"/>
      <c r="BF728" s="57"/>
      <c r="BG728" s="57"/>
      <c r="BH728" s="57"/>
      <c r="BI728" s="57"/>
    </row>
    <row r="729" spans="1:61">
      <c r="A729" s="23"/>
      <c r="B729" s="10" t="s">
        <v>408</v>
      </c>
      <c r="C729" s="10" t="s">
        <v>409</v>
      </c>
      <c r="D729" s="10" t="s">
        <v>758</v>
      </c>
      <c r="E729" s="10"/>
      <c r="F729" s="10"/>
      <c r="G729" s="10"/>
      <c r="H729" s="10"/>
      <c r="I729" s="10"/>
      <c r="J729" s="12"/>
      <c r="K729" s="12"/>
      <c r="L729" s="10"/>
      <c r="M729" s="12"/>
      <c r="N729" s="12"/>
      <c r="O729" s="10"/>
      <c r="P729" s="12"/>
      <c r="Q729" s="12"/>
      <c r="R729" s="10"/>
      <c r="S729" s="12"/>
      <c r="T729" s="12"/>
      <c r="U729" s="10"/>
      <c r="V729" s="12"/>
      <c r="W729" s="12"/>
      <c r="X729" s="137"/>
      <c r="Y729" s="137"/>
      <c r="Z729" s="170"/>
      <c r="AA729" s="137"/>
      <c r="AB729" s="137"/>
      <c r="AC729" s="137"/>
      <c r="AD729" s="137"/>
      <c r="AE729" s="134"/>
      <c r="AF729" s="137"/>
      <c r="AG729" s="72"/>
      <c r="AH729" s="72"/>
      <c r="AI729" s="72"/>
      <c r="AJ729" s="71">
        <v>3155</v>
      </c>
      <c r="AK729" s="72"/>
      <c r="AL729" s="72"/>
      <c r="AM729" s="71"/>
      <c r="AN729" s="72"/>
      <c r="AO729" s="71">
        <v>2958</v>
      </c>
      <c r="AP729" s="72"/>
      <c r="AQ729" s="72"/>
      <c r="AR729" s="71"/>
      <c r="AS729" s="72"/>
      <c r="AT729" s="71">
        <v>2735</v>
      </c>
      <c r="AU729" s="71"/>
      <c r="AV729" s="80"/>
      <c r="AW729" s="80">
        <v>3103</v>
      </c>
      <c r="AX729" s="146"/>
      <c r="AY729" s="146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</row>
    <row r="730" spans="1:61">
      <c r="A730" s="23"/>
      <c r="B730" s="10"/>
      <c r="C730" s="10" t="s">
        <v>411</v>
      </c>
      <c r="D730" s="10" t="s">
        <v>758</v>
      </c>
      <c r="E730" s="10"/>
      <c r="F730" s="10"/>
      <c r="G730" s="10"/>
      <c r="H730" s="10"/>
      <c r="I730" s="10"/>
      <c r="J730" s="12"/>
      <c r="K730" s="12"/>
      <c r="L730" s="10"/>
      <c r="M730" s="12"/>
      <c r="N730" s="12"/>
      <c r="O730" s="10"/>
      <c r="P730" s="12"/>
      <c r="Q730" s="12"/>
      <c r="R730" s="10"/>
      <c r="S730" s="12"/>
      <c r="T730" s="12"/>
      <c r="U730" s="10"/>
      <c r="V730" s="12"/>
      <c r="W730" s="12"/>
      <c r="X730" s="137"/>
      <c r="Y730" s="137"/>
      <c r="Z730" s="134"/>
      <c r="AA730" s="137"/>
      <c r="AB730" s="137"/>
      <c r="AC730" s="137"/>
      <c r="AD730" s="134"/>
      <c r="AE730" s="134"/>
      <c r="AF730" s="137"/>
      <c r="AG730" s="72"/>
      <c r="AH730" s="72"/>
      <c r="AI730" s="72"/>
      <c r="AJ730" s="71">
        <v>28265</v>
      </c>
      <c r="AK730" s="72"/>
      <c r="AL730" s="72"/>
      <c r="AM730" s="71"/>
      <c r="AN730" s="72"/>
      <c r="AO730" s="71">
        <v>27211</v>
      </c>
      <c r="AP730" s="72"/>
      <c r="AQ730" s="72"/>
      <c r="AR730" s="71"/>
      <c r="AS730" s="72"/>
      <c r="AT730" s="71">
        <v>26727</v>
      </c>
      <c r="AU730" s="71"/>
      <c r="AV730" s="80"/>
      <c r="AW730" s="80">
        <v>32790</v>
      </c>
      <c r="AX730" s="146"/>
      <c r="AY730" s="146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</row>
    <row r="731" spans="1:61">
      <c r="A731" s="57"/>
      <c r="B731" s="15" t="s">
        <v>412</v>
      </c>
      <c r="C731" s="10" t="s">
        <v>530</v>
      </c>
      <c r="D731" s="10" t="s">
        <v>740</v>
      </c>
      <c r="E731" s="10"/>
      <c r="F731" s="10"/>
      <c r="G731" s="10"/>
      <c r="H731" s="10"/>
      <c r="I731" s="10"/>
      <c r="J731" s="10"/>
      <c r="K731" s="17"/>
      <c r="L731" s="17"/>
      <c r="M731" s="17"/>
      <c r="N731" s="17"/>
      <c r="O731" s="10"/>
      <c r="P731" s="17"/>
      <c r="Q731" s="17"/>
      <c r="R731" s="12"/>
      <c r="S731" s="12"/>
      <c r="T731" s="10"/>
      <c r="U731" s="12"/>
      <c r="V731" s="12"/>
      <c r="W731" s="12"/>
      <c r="X731" s="137"/>
      <c r="Y731" s="134"/>
      <c r="Z731" s="137"/>
      <c r="AA731" s="137"/>
      <c r="AB731" s="137"/>
      <c r="AC731" s="137"/>
      <c r="AD731" s="134"/>
      <c r="AE731" s="137"/>
      <c r="AF731" s="137"/>
      <c r="AG731" s="72"/>
      <c r="AH731" s="137"/>
      <c r="AI731" s="71">
        <v>207</v>
      </c>
      <c r="AJ731" s="72"/>
      <c r="AK731" s="72"/>
      <c r="AL731" s="72"/>
      <c r="AM731" s="72"/>
      <c r="AN731" s="71">
        <v>197</v>
      </c>
      <c r="AO731" s="72"/>
      <c r="AP731" s="72"/>
      <c r="AQ731" s="72"/>
      <c r="AR731" s="72"/>
      <c r="AS731" s="71">
        <v>170</v>
      </c>
      <c r="AT731" s="71"/>
      <c r="AU731" s="71"/>
      <c r="AV731" s="80"/>
      <c r="AW731" s="53"/>
      <c r="AX731" s="146">
        <v>169</v>
      </c>
      <c r="AY731" s="162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</row>
    <row r="732" spans="1:61">
      <c r="A732" s="57"/>
      <c r="B732" s="15"/>
      <c r="C732" s="10" t="s">
        <v>531</v>
      </c>
      <c r="D732" s="10" t="s">
        <v>410</v>
      </c>
      <c r="E732" s="10"/>
      <c r="F732" s="10"/>
      <c r="G732" s="10"/>
      <c r="H732" s="10"/>
      <c r="I732" s="10"/>
      <c r="J732" s="10"/>
      <c r="K732" s="17"/>
      <c r="L732" s="17"/>
      <c r="M732" s="17"/>
      <c r="N732" s="17"/>
      <c r="O732" s="10"/>
      <c r="P732" s="17"/>
      <c r="Q732" s="17"/>
      <c r="R732" s="12"/>
      <c r="S732" s="12"/>
      <c r="T732" s="10"/>
      <c r="U732" s="12"/>
      <c r="V732" s="12"/>
      <c r="W732" s="12"/>
      <c r="X732" s="137"/>
      <c r="Y732" s="134"/>
      <c r="Z732" s="137"/>
      <c r="AA732" s="137"/>
      <c r="AB732" s="137"/>
      <c r="AC732" s="137"/>
      <c r="AD732" s="134"/>
      <c r="AE732" s="137"/>
      <c r="AF732" s="137"/>
      <c r="AG732" s="72"/>
      <c r="AH732" s="137"/>
      <c r="AI732" s="71">
        <v>841</v>
      </c>
      <c r="AJ732" s="72"/>
      <c r="AK732" s="72"/>
      <c r="AL732" s="72"/>
      <c r="AM732" s="72"/>
      <c r="AN732" s="71">
        <v>546</v>
      </c>
      <c r="AO732" s="72"/>
      <c r="AP732" s="72"/>
      <c r="AQ732" s="72"/>
      <c r="AR732" s="72"/>
      <c r="AS732" s="71">
        <v>480</v>
      </c>
      <c r="AT732" s="71"/>
      <c r="AU732" s="71"/>
      <c r="AV732" s="80"/>
      <c r="AW732" s="53"/>
      <c r="AX732" s="146">
        <v>452</v>
      </c>
      <c r="AY732" s="162"/>
      <c r="AZ732" s="57"/>
      <c r="BA732" s="57"/>
      <c r="BB732" s="57"/>
      <c r="BC732" s="57"/>
      <c r="BD732" s="57"/>
      <c r="BE732" s="57"/>
      <c r="BF732" s="57"/>
      <c r="BG732" s="57"/>
      <c r="BH732" s="57"/>
      <c r="BI732" s="57"/>
    </row>
    <row r="733" spans="1:61">
      <c r="A733" s="57"/>
      <c r="B733" s="15"/>
      <c r="C733" s="10" t="s">
        <v>741</v>
      </c>
      <c r="D733" s="10" t="s">
        <v>532</v>
      </c>
      <c r="E733" s="10"/>
      <c r="F733" s="10"/>
      <c r="G733" s="10"/>
      <c r="H733" s="10"/>
      <c r="I733" s="10"/>
      <c r="J733" s="10"/>
      <c r="K733" s="17"/>
      <c r="L733" s="17"/>
      <c r="M733" s="17"/>
      <c r="N733" s="17"/>
      <c r="O733" s="10"/>
      <c r="P733" s="17"/>
      <c r="Q733" s="17"/>
      <c r="R733" s="12"/>
      <c r="S733" s="12"/>
      <c r="T733" s="10"/>
      <c r="U733" s="12"/>
      <c r="V733" s="12"/>
      <c r="W733" s="12"/>
      <c r="X733" s="137"/>
      <c r="Y733" s="134"/>
      <c r="Z733" s="137"/>
      <c r="AA733" s="137"/>
      <c r="AB733" s="137"/>
      <c r="AC733" s="137"/>
      <c r="AD733" s="134"/>
      <c r="AE733" s="137"/>
      <c r="AF733" s="137"/>
      <c r="AG733" s="72"/>
      <c r="AH733" s="137"/>
      <c r="AI733" s="71">
        <v>12295</v>
      </c>
      <c r="AJ733" s="72"/>
      <c r="AK733" s="72"/>
      <c r="AL733" s="72"/>
      <c r="AM733" s="72"/>
      <c r="AN733" s="71">
        <v>11602</v>
      </c>
      <c r="AO733" s="72"/>
      <c r="AP733" s="72"/>
      <c r="AQ733" s="72"/>
      <c r="AR733" s="72"/>
      <c r="AS733" s="71">
        <v>8506</v>
      </c>
      <c r="AT733" s="71"/>
      <c r="AU733" s="71"/>
      <c r="AV733" s="80"/>
      <c r="AW733" s="53"/>
      <c r="AX733" s="146">
        <v>113</v>
      </c>
      <c r="AY733" s="162"/>
      <c r="AZ733" s="57"/>
      <c r="BA733" s="57"/>
      <c r="BB733" s="57"/>
      <c r="BC733" s="57"/>
      <c r="BD733" s="57"/>
      <c r="BE733" s="57"/>
      <c r="BF733" s="57"/>
      <c r="BG733" s="57"/>
      <c r="BH733" s="57"/>
      <c r="BI733" s="57"/>
    </row>
    <row r="734" spans="1:61">
      <c r="A734" s="57"/>
      <c r="B734" s="15"/>
      <c r="C734" s="10" t="s">
        <v>742</v>
      </c>
      <c r="D734" s="10" t="s">
        <v>532</v>
      </c>
      <c r="E734" s="10"/>
      <c r="F734" s="10"/>
      <c r="G734" s="10"/>
      <c r="H734" s="10"/>
      <c r="I734" s="10"/>
      <c r="J734" s="10"/>
      <c r="K734" s="17"/>
      <c r="L734" s="17"/>
      <c r="M734" s="17"/>
      <c r="N734" s="17"/>
      <c r="O734" s="10"/>
      <c r="P734" s="17"/>
      <c r="Q734" s="17"/>
      <c r="R734" s="12"/>
      <c r="S734" s="12"/>
      <c r="T734" s="10"/>
      <c r="U734" s="12"/>
      <c r="V734" s="12"/>
      <c r="W734" s="12"/>
      <c r="X734" s="137"/>
      <c r="Y734" s="134"/>
      <c r="Z734" s="137"/>
      <c r="AA734" s="137"/>
      <c r="AB734" s="137"/>
      <c r="AC734" s="137"/>
      <c r="AD734" s="134"/>
      <c r="AE734" s="137"/>
      <c r="AF734" s="137"/>
      <c r="AG734" s="72"/>
      <c r="AH734" s="137"/>
      <c r="AI734" s="71"/>
      <c r="AJ734" s="72"/>
      <c r="AK734" s="72"/>
      <c r="AL734" s="72"/>
      <c r="AM734" s="72"/>
      <c r="AN734" s="71"/>
      <c r="AO734" s="72"/>
      <c r="AP734" s="72"/>
      <c r="AQ734" s="72"/>
      <c r="AR734" s="72"/>
      <c r="AS734" s="71"/>
      <c r="AT734" s="71"/>
      <c r="AU734" s="71"/>
      <c r="AV734" s="80"/>
      <c r="AW734" s="53"/>
      <c r="AX734" s="146">
        <v>4168</v>
      </c>
      <c r="AY734" s="162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</row>
    <row r="735" spans="1:61">
      <c r="A735" s="57"/>
      <c r="B735" s="15"/>
      <c r="C735" s="10" t="s">
        <v>743</v>
      </c>
      <c r="D735" s="10" t="s">
        <v>532</v>
      </c>
      <c r="E735" s="10"/>
      <c r="F735" s="10"/>
      <c r="G735" s="10"/>
      <c r="H735" s="10"/>
      <c r="I735" s="10"/>
      <c r="J735" s="10"/>
      <c r="K735" s="17"/>
      <c r="L735" s="17"/>
      <c r="M735" s="17"/>
      <c r="N735" s="17"/>
      <c r="O735" s="10"/>
      <c r="P735" s="17"/>
      <c r="Q735" s="17"/>
      <c r="R735" s="12"/>
      <c r="S735" s="12"/>
      <c r="T735" s="10"/>
      <c r="U735" s="12"/>
      <c r="V735" s="12"/>
      <c r="W735" s="12"/>
      <c r="X735" s="137"/>
      <c r="Y735" s="134"/>
      <c r="Z735" s="137"/>
      <c r="AA735" s="137"/>
      <c r="AB735" s="137"/>
      <c r="AC735" s="137"/>
      <c r="AD735" s="134"/>
      <c r="AE735" s="137"/>
      <c r="AF735" s="137"/>
      <c r="AG735" s="72"/>
      <c r="AH735" s="137"/>
      <c r="AI735" s="71"/>
      <c r="AJ735" s="72"/>
      <c r="AK735" s="72"/>
      <c r="AL735" s="72"/>
      <c r="AM735" s="72"/>
      <c r="AN735" s="71"/>
      <c r="AO735" s="72"/>
      <c r="AP735" s="72"/>
      <c r="AQ735" s="72"/>
      <c r="AR735" s="72"/>
      <c r="AS735" s="71"/>
      <c r="AT735" s="71"/>
      <c r="AU735" s="71"/>
      <c r="AV735" s="80"/>
      <c r="AW735" s="53"/>
      <c r="AX735" s="146">
        <v>4132</v>
      </c>
      <c r="AY735" s="162"/>
      <c r="AZ735" s="57"/>
      <c r="BA735" s="57"/>
      <c r="BB735" s="57"/>
      <c r="BC735" s="57"/>
      <c r="BD735" s="57"/>
      <c r="BE735" s="57"/>
      <c r="BF735" s="57"/>
      <c r="BG735" s="57"/>
      <c r="BH735" s="57"/>
      <c r="BI735" s="57"/>
    </row>
    <row r="736" spans="1:61">
      <c r="A736" s="57"/>
      <c r="B736" s="10" t="s">
        <v>744</v>
      </c>
      <c r="D736" s="10" t="s">
        <v>745</v>
      </c>
      <c r="E736" s="10"/>
      <c r="F736" s="10"/>
      <c r="G736" s="10"/>
      <c r="H736" s="10"/>
      <c r="I736" s="10"/>
      <c r="J736" s="10"/>
      <c r="K736" s="17"/>
      <c r="L736" s="17"/>
      <c r="M736" s="17"/>
      <c r="N736" s="17"/>
      <c r="O736" s="10"/>
      <c r="P736" s="17"/>
      <c r="Q736" s="17"/>
      <c r="R736" s="12"/>
      <c r="S736" s="12"/>
      <c r="T736" s="10"/>
      <c r="U736" s="12"/>
      <c r="V736" s="12"/>
      <c r="W736" s="12"/>
      <c r="X736" s="137"/>
      <c r="Y736" s="134"/>
      <c r="Z736" s="137"/>
      <c r="AA736" s="137"/>
      <c r="AB736" s="137"/>
      <c r="AC736" s="137"/>
      <c r="AD736" s="134"/>
      <c r="AE736" s="137"/>
      <c r="AF736" s="137"/>
      <c r="AG736" s="72"/>
      <c r="AH736" s="137"/>
      <c r="AI736" s="71"/>
      <c r="AJ736" s="72"/>
      <c r="AK736" s="72"/>
      <c r="AL736" s="72"/>
      <c r="AM736" s="72"/>
      <c r="AN736" s="71"/>
      <c r="AO736" s="72"/>
      <c r="AP736" s="72"/>
      <c r="AQ736" s="72"/>
      <c r="AR736" s="72"/>
      <c r="AS736" s="71"/>
      <c r="AT736" s="71"/>
      <c r="AU736" s="71"/>
      <c r="AV736" s="80"/>
      <c r="AW736" s="53"/>
      <c r="AX736" s="146">
        <v>7</v>
      </c>
      <c r="AY736" s="162"/>
      <c r="AZ736" s="57"/>
      <c r="BA736" s="57"/>
      <c r="BB736" s="57"/>
      <c r="BC736" s="57"/>
      <c r="BD736" s="57"/>
      <c r="BE736" s="57"/>
      <c r="BF736" s="57"/>
      <c r="BG736" s="57"/>
      <c r="BH736" s="57"/>
      <c r="BI736" s="57"/>
    </row>
    <row r="737" spans="1:61">
      <c r="A737" s="57"/>
      <c r="B737" s="15" t="s">
        <v>413</v>
      </c>
      <c r="C737" s="10" t="s">
        <v>414</v>
      </c>
      <c r="D737" s="10" t="s">
        <v>529</v>
      </c>
      <c r="E737" s="10"/>
      <c r="F737" s="10"/>
      <c r="G737" s="10"/>
      <c r="H737" s="10"/>
      <c r="I737" s="10"/>
      <c r="J737" s="15"/>
      <c r="K737" s="15"/>
      <c r="L737" s="15"/>
      <c r="M737" s="15"/>
      <c r="N737" s="15"/>
      <c r="O737" s="15"/>
      <c r="P737" s="15"/>
      <c r="Q737" s="15"/>
      <c r="R737" s="10"/>
      <c r="S737" s="10"/>
      <c r="T737" s="10"/>
      <c r="U737" s="10"/>
      <c r="V737" s="10"/>
      <c r="W737" s="10"/>
      <c r="X737" s="134"/>
      <c r="Y737" s="134"/>
      <c r="Z737" s="134"/>
      <c r="AA737" s="134"/>
      <c r="AB737" s="134"/>
      <c r="AC737" s="134">
        <v>67</v>
      </c>
      <c r="AD737" s="134">
        <v>65</v>
      </c>
      <c r="AE737" s="71">
        <v>60</v>
      </c>
      <c r="AF737" s="71">
        <v>56</v>
      </c>
      <c r="AG737" s="71">
        <v>54</v>
      </c>
      <c r="AH737" s="71">
        <v>51</v>
      </c>
      <c r="AI737" s="71">
        <v>48</v>
      </c>
      <c r="AJ737" s="71">
        <v>56</v>
      </c>
      <c r="AK737" s="71">
        <v>49</v>
      </c>
      <c r="AL737" s="71">
        <v>49</v>
      </c>
      <c r="AM737" s="71">
        <v>43</v>
      </c>
      <c r="AN737" s="71">
        <v>45</v>
      </c>
      <c r="AO737" s="71">
        <v>43</v>
      </c>
      <c r="AP737" s="71">
        <v>36</v>
      </c>
      <c r="AQ737" s="71">
        <v>41</v>
      </c>
      <c r="AR737" s="71">
        <v>28</v>
      </c>
      <c r="AS737" s="71">
        <v>30</v>
      </c>
      <c r="AT737" s="71">
        <v>30</v>
      </c>
      <c r="AU737" s="184">
        <v>28</v>
      </c>
      <c r="AV737" s="57">
        <v>28</v>
      </c>
      <c r="AW737" s="53">
        <v>25</v>
      </c>
      <c r="AX737" s="146">
        <v>22</v>
      </c>
      <c r="AY737" s="162"/>
      <c r="AZ737" s="57"/>
      <c r="BA737" s="57"/>
      <c r="BB737" s="57"/>
      <c r="BC737" s="57"/>
      <c r="BD737" s="57"/>
      <c r="BE737" s="57"/>
      <c r="BF737" s="57"/>
      <c r="BG737" s="57"/>
      <c r="BH737" s="57"/>
      <c r="BI737" s="57"/>
    </row>
    <row r="738" spans="1:61">
      <c r="A738" s="57"/>
      <c r="B738" s="15"/>
      <c r="C738" s="10" t="s">
        <v>649</v>
      </c>
      <c r="D738" s="10"/>
      <c r="E738" s="10"/>
      <c r="F738" s="10"/>
      <c r="G738" s="10"/>
      <c r="H738" s="10"/>
      <c r="I738" s="10"/>
      <c r="J738" s="15"/>
      <c r="K738" s="15"/>
      <c r="L738" s="15"/>
      <c r="M738" s="15"/>
      <c r="N738" s="15"/>
      <c r="O738" s="15"/>
      <c r="P738" s="15"/>
      <c r="Q738" s="15"/>
      <c r="R738" s="10"/>
      <c r="S738" s="10"/>
      <c r="T738" s="10"/>
      <c r="U738" s="10"/>
      <c r="V738" s="10"/>
      <c r="W738" s="10"/>
      <c r="X738" s="134"/>
      <c r="Y738" s="134"/>
      <c r="Z738" s="134"/>
      <c r="AA738" s="134"/>
      <c r="AB738" s="134"/>
      <c r="AC738" s="134"/>
      <c r="AD738" s="134"/>
      <c r="AE738" s="71">
        <v>117</v>
      </c>
      <c r="AF738" s="71"/>
      <c r="AG738" s="71">
        <v>104</v>
      </c>
      <c r="AH738" s="71"/>
      <c r="AI738" s="71">
        <v>94</v>
      </c>
      <c r="AJ738" s="71"/>
      <c r="AK738" s="71"/>
      <c r="AL738" s="71">
        <v>105</v>
      </c>
      <c r="AM738" s="72"/>
      <c r="AN738" s="71">
        <v>84</v>
      </c>
      <c r="AO738" s="72"/>
      <c r="AP738" s="72"/>
      <c r="AQ738" s="71">
        <v>77</v>
      </c>
      <c r="AR738" s="72"/>
      <c r="AS738" s="71">
        <v>64</v>
      </c>
      <c r="AT738" s="72"/>
      <c r="AU738" s="72"/>
      <c r="AV738" s="80">
        <v>59</v>
      </c>
      <c r="AW738" s="359"/>
      <c r="AX738" s="360"/>
      <c r="AY738" s="162"/>
      <c r="AZ738" s="57"/>
      <c r="BA738" s="57"/>
      <c r="BB738" s="57"/>
      <c r="BC738" s="57"/>
      <c r="BD738" s="57"/>
      <c r="BE738" s="57"/>
      <c r="BF738" s="57"/>
      <c r="BG738" s="57"/>
      <c r="BH738" s="57"/>
      <c r="BI738" s="57"/>
    </row>
    <row r="739" spans="1:61">
      <c r="A739" s="57"/>
      <c r="B739" s="15"/>
      <c r="C739" s="10" t="s">
        <v>650</v>
      </c>
      <c r="D739" s="10" t="s">
        <v>529</v>
      </c>
      <c r="E739" s="10"/>
      <c r="F739" s="10"/>
      <c r="G739" s="10"/>
      <c r="H739" s="10"/>
      <c r="I739" s="10"/>
      <c r="J739" s="15"/>
      <c r="K739" s="15"/>
      <c r="L739" s="15"/>
      <c r="M739" s="15"/>
      <c r="N739" s="15"/>
      <c r="O739" s="15"/>
      <c r="P739" s="15"/>
      <c r="Q739" s="15"/>
      <c r="R739" s="10"/>
      <c r="S739" s="10"/>
      <c r="T739" s="10"/>
      <c r="U739" s="10"/>
      <c r="V739" s="10"/>
      <c r="W739" s="10"/>
      <c r="X739" s="134"/>
      <c r="Y739" s="134"/>
      <c r="Z739" s="134"/>
      <c r="AA739" s="134"/>
      <c r="AB739" s="134"/>
      <c r="AC739" s="134">
        <v>1968</v>
      </c>
      <c r="AD739" s="134">
        <v>2195</v>
      </c>
      <c r="AE739" s="71">
        <v>1840</v>
      </c>
      <c r="AF739" s="71">
        <v>1646</v>
      </c>
      <c r="AG739" s="71">
        <v>1693</v>
      </c>
      <c r="AH739" s="71">
        <v>1540</v>
      </c>
      <c r="AI739" s="71">
        <v>1406</v>
      </c>
      <c r="AJ739" s="71">
        <v>1366</v>
      </c>
      <c r="AK739" s="71">
        <v>1293</v>
      </c>
      <c r="AL739" s="71">
        <v>1206</v>
      </c>
      <c r="AM739" s="229">
        <v>982</v>
      </c>
      <c r="AN739" s="71">
        <v>982</v>
      </c>
      <c r="AO739" s="229">
        <v>885</v>
      </c>
      <c r="AP739" s="229">
        <v>819</v>
      </c>
      <c r="AQ739" s="71">
        <v>894</v>
      </c>
      <c r="AR739" s="229">
        <v>787</v>
      </c>
      <c r="AS739" s="71">
        <v>825</v>
      </c>
      <c r="AT739" s="229">
        <v>660</v>
      </c>
      <c r="AU739" s="230">
        <v>791</v>
      </c>
      <c r="AV739" s="80">
        <v>858</v>
      </c>
      <c r="AW739" s="53">
        <v>616</v>
      </c>
      <c r="AX739" s="162">
        <v>561</v>
      </c>
      <c r="AY739" s="162"/>
      <c r="AZ739" s="57"/>
      <c r="BA739" s="57"/>
      <c r="BB739" s="57"/>
      <c r="BC739" s="57"/>
      <c r="BD739" s="57"/>
      <c r="BE739" s="57"/>
      <c r="BF739" s="57"/>
      <c r="BG739" s="57"/>
      <c r="BH739" s="57"/>
      <c r="BI739" s="57"/>
    </row>
    <row r="740" spans="1:61">
      <c r="A740" s="57"/>
      <c r="B740" s="15"/>
      <c r="C740" s="10" t="s">
        <v>651</v>
      </c>
      <c r="D740" s="10" t="s">
        <v>746</v>
      </c>
      <c r="E740" s="10"/>
      <c r="F740" s="10"/>
      <c r="G740" s="10"/>
      <c r="H740" s="10"/>
      <c r="I740" s="10"/>
      <c r="J740" s="15"/>
      <c r="K740" s="15"/>
      <c r="L740" s="15"/>
      <c r="M740" s="15"/>
      <c r="N740" s="15"/>
      <c r="O740" s="15"/>
      <c r="P740" s="15"/>
      <c r="Q740" s="15"/>
      <c r="R740" s="10"/>
      <c r="S740" s="10"/>
      <c r="T740" s="10"/>
      <c r="U740" s="10"/>
      <c r="V740" s="10"/>
      <c r="W740" s="10"/>
      <c r="X740" s="134"/>
      <c r="Y740" s="134"/>
      <c r="Z740" s="134"/>
      <c r="AA740" s="134"/>
      <c r="AB740" s="134"/>
      <c r="AC740" s="134">
        <v>36262</v>
      </c>
      <c r="AD740" s="134">
        <v>35471</v>
      </c>
      <c r="AE740" s="71">
        <v>35500</v>
      </c>
      <c r="AF740" s="71">
        <v>30782</v>
      </c>
      <c r="AG740" s="71">
        <v>28749</v>
      </c>
      <c r="AH740" s="71">
        <v>27122</v>
      </c>
      <c r="AI740" s="71">
        <v>25418</v>
      </c>
      <c r="AJ740" s="71">
        <v>24739</v>
      </c>
      <c r="AK740" s="71">
        <v>22637</v>
      </c>
      <c r="AL740" s="71">
        <v>18561</v>
      </c>
      <c r="AM740" s="229">
        <v>14620</v>
      </c>
      <c r="AN740" s="71">
        <v>15227</v>
      </c>
      <c r="AO740" s="229">
        <v>14323</v>
      </c>
      <c r="AP740" s="229">
        <v>11803</v>
      </c>
      <c r="AQ740" s="71">
        <v>11743</v>
      </c>
      <c r="AR740" s="229">
        <v>11640</v>
      </c>
      <c r="AS740" s="71">
        <v>11421</v>
      </c>
      <c r="AT740" s="229">
        <v>9647</v>
      </c>
      <c r="AU740" s="230">
        <v>16436</v>
      </c>
      <c r="AV740" s="80">
        <v>15105</v>
      </c>
      <c r="AW740" s="53">
        <v>8503</v>
      </c>
      <c r="AX740" s="229">
        <v>10142</v>
      </c>
      <c r="AY740" s="162"/>
      <c r="AZ740" s="57"/>
      <c r="BA740" s="57"/>
      <c r="BB740" s="57"/>
      <c r="BC740" s="57"/>
      <c r="BD740" s="57"/>
      <c r="BE740" s="57"/>
      <c r="BF740" s="57"/>
      <c r="BG740" s="57"/>
      <c r="BH740" s="57"/>
      <c r="BI740" s="57"/>
    </row>
    <row r="741" spans="1:61">
      <c r="A741" s="57"/>
      <c r="B741" s="15" t="s">
        <v>415</v>
      </c>
      <c r="C741" s="10" t="s">
        <v>416</v>
      </c>
      <c r="D741" s="10"/>
      <c r="E741" s="10"/>
      <c r="F741" s="10"/>
      <c r="G741" s="10"/>
      <c r="H741" s="10"/>
      <c r="I741" s="10"/>
      <c r="J741" s="12"/>
      <c r="K741" s="12"/>
      <c r="L741" s="10"/>
      <c r="M741" s="12"/>
      <c r="N741" s="10"/>
      <c r="O741" s="12"/>
      <c r="P741" s="10"/>
      <c r="Q741" s="12"/>
      <c r="R741" s="12"/>
      <c r="S741" s="10"/>
      <c r="T741" s="12"/>
      <c r="U741" s="12"/>
      <c r="V741" s="10"/>
      <c r="W741" s="12"/>
      <c r="X741" s="137"/>
      <c r="Y741" s="134"/>
      <c r="Z741" s="137"/>
      <c r="AA741" s="137"/>
      <c r="AB741" s="134"/>
      <c r="AC741" s="137"/>
      <c r="AD741" s="137"/>
      <c r="AE741" s="134"/>
      <c r="AF741" s="137"/>
      <c r="AG741" s="72"/>
      <c r="AH741" s="134"/>
      <c r="AI741" s="137"/>
      <c r="AJ741" s="137"/>
      <c r="AK741" s="71"/>
      <c r="AL741" s="72"/>
      <c r="AM741" s="71">
        <v>721</v>
      </c>
      <c r="AN741" s="72"/>
      <c r="AO741" s="72"/>
      <c r="AP741" s="71"/>
      <c r="AQ741" s="72"/>
      <c r="AR741" s="71">
        <v>645</v>
      </c>
      <c r="AS741" s="71"/>
      <c r="AT741" s="71"/>
      <c r="AU741" s="71">
        <v>593</v>
      </c>
      <c r="AV741" s="80"/>
      <c r="AW741" s="53"/>
      <c r="AX741" s="162"/>
      <c r="AY741" s="162"/>
      <c r="AZ741" s="57"/>
      <c r="BA741" s="57"/>
      <c r="BB741" s="57"/>
      <c r="BC741" s="57"/>
      <c r="BD741" s="57"/>
      <c r="BE741" s="57"/>
      <c r="BF741" s="57"/>
      <c r="BG741" s="57"/>
      <c r="BH741" s="57"/>
      <c r="BI741" s="57"/>
    </row>
    <row r="742" spans="1:61">
      <c r="A742" s="23"/>
      <c r="B742" s="10"/>
      <c r="C742" s="10" t="s">
        <v>417</v>
      </c>
      <c r="D742" s="10"/>
      <c r="E742" s="10"/>
      <c r="F742" s="10"/>
      <c r="G742" s="10"/>
      <c r="H742" s="10"/>
      <c r="I742" s="10"/>
      <c r="J742" s="12"/>
      <c r="K742" s="12"/>
      <c r="L742" s="10"/>
      <c r="M742" s="12"/>
      <c r="N742" s="10"/>
      <c r="O742" s="12"/>
      <c r="P742" s="10"/>
      <c r="Q742" s="12"/>
      <c r="R742" s="12"/>
      <c r="S742" s="10"/>
      <c r="T742" s="12"/>
      <c r="U742" s="12"/>
      <c r="V742" s="10"/>
      <c r="W742" s="12"/>
      <c r="X742" s="137"/>
      <c r="Y742" s="134"/>
      <c r="Z742" s="137"/>
      <c r="AA742" s="137"/>
      <c r="AB742" s="134"/>
      <c r="AC742" s="137"/>
      <c r="AD742" s="137"/>
      <c r="AE742" s="134"/>
      <c r="AF742" s="137"/>
      <c r="AG742" s="72"/>
      <c r="AH742" s="134"/>
      <c r="AI742" s="137"/>
      <c r="AJ742" s="137"/>
      <c r="AK742" s="71"/>
      <c r="AL742" s="72"/>
      <c r="AM742" s="71">
        <v>5306</v>
      </c>
      <c r="AN742" s="72"/>
      <c r="AO742" s="72"/>
      <c r="AP742" s="71"/>
      <c r="AQ742" s="72"/>
      <c r="AR742" s="71">
        <v>4762</v>
      </c>
      <c r="AS742" s="71"/>
      <c r="AT742" s="71"/>
      <c r="AU742" s="71">
        <v>4540</v>
      </c>
      <c r="AV742" s="80"/>
      <c r="AW742" s="80"/>
      <c r="AX742" s="146"/>
      <c r="AY742" s="146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</row>
    <row r="743" spans="1:61">
      <c r="A743" s="23"/>
      <c r="B743" s="10"/>
      <c r="C743" s="10" t="s">
        <v>418</v>
      </c>
      <c r="D743" s="10"/>
      <c r="E743" s="10"/>
      <c r="F743" s="10"/>
      <c r="G743" s="10"/>
      <c r="H743" s="10"/>
      <c r="I743" s="10"/>
      <c r="J743" s="12"/>
      <c r="K743" s="12"/>
      <c r="L743" s="10"/>
      <c r="M743" s="12"/>
      <c r="N743" s="10"/>
      <c r="O743" s="12"/>
      <c r="P743" s="10"/>
      <c r="Q743" s="12"/>
      <c r="R743" s="12"/>
      <c r="S743" s="10"/>
      <c r="T743" s="12"/>
      <c r="U743" s="12"/>
      <c r="V743" s="10"/>
      <c r="W743" s="12"/>
      <c r="X743" s="137"/>
      <c r="Y743" s="134"/>
      <c r="Z743" s="137"/>
      <c r="AA743" s="137"/>
      <c r="AB743" s="134"/>
      <c r="AC743" s="137"/>
      <c r="AD743" s="137"/>
      <c r="AE743" s="134"/>
      <c r="AF743" s="137"/>
      <c r="AG743" s="72"/>
      <c r="AH743" s="134"/>
      <c r="AI743" s="137"/>
      <c r="AJ743" s="137"/>
      <c r="AK743" s="71"/>
      <c r="AL743" s="72"/>
      <c r="AM743" s="71">
        <v>83999</v>
      </c>
      <c r="AN743" s="72"/>
      <c r="AO743" s="72"/>
      <c r="AP743" s="71"/>
      <c r="AQ743" s="72"/>
      <c r="AR743" s="71">
        <v>73288</v>
      </c>
      <c r="AS743" s="71"/>
      <c r="AT743" s="71"/>
      <c r="AU743" s="71">
        <v>68161</v>
      </c>
      <c r="AV743" s="80"/>
      <c r="AW743" s="80"/>
      <c r="AX743" s="146"/>
      <c r="AY743" s="146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</row>
    <row r="744" spans="1:61">
      <c r="A744" s="57"/>
      <c r="B744" s="15" t="s">
        <v>419</v>
      </c>
      <c r="C744" s="10" t="s">
        <v>420</v>
      </c>
      <c r="D744" s="10"/>
      <c r="E744" s="10"/>
      <c r="F744" s="10"/>
      <c r="G744" s="10"/>
      <c r="H744" s="10"/>
      <c r="I744" s="10"/>
      <c r="J744" s="15"/>
      <c r="K744" s="15"/>
      <c r="L744" s="15"/>
      <c r="M744" s="15"/>
      <c r="N744" s="15"/>
      <c r="O744" s="15"/>
      <c r="P744" s="15"/>
      <c r="Q744" s="15"/>
      <c r="R744" s="10"/>
      <c r="S744" s="10"/>
      <c r="T744" s="10"/>
      <c r="U744" s="10"/>
      <c r="V744" s="10"/>
      <c r="W744" s="10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71"/>
      <c r="AH744" s="134"/>
      <c r="AI744" s="134"/>
      <c r="AJ744" s="134"/>
      <c r="AK744" s="134"/>
      <c r="AL744" s="71"/>
      <c r="AM744" s="134"/>
      <c r="AN744" s="134"/>
      <c r="AO744" s="134"/>
      <c r="AP744" s="134"/>
      <c r="AQ744" s="71"/>
      <c r="AR744" s="134"/>
      <c r="AS744" s="134"/>
      <c r="AT744" s="71"/>
      <c r="AU744" s="71"/>
      <c r="AV744" s="80"/>
      <c r="AW744" s="53">
        <v>568</v>
      </c>
      <c r="AX744" s="162">
        <v>378</v>
      </c>
      <c r="AY744" s="162">
        <v>870</v>
      </c>
      <c r="AZ744" s="57"/>
      <c r="BA744" s="57"/>
      <c r="BB744" s="57"/>
      <c r="BC744" s="57"/>
      <c r="BD744" s="57"/>
      <c r="BE744" s="57"/>
      <c r="BF744" s="57"/>
      <c r="BG744" s="57"/>
      <c r="BH744" s="57"/>
      <c r="BI744" s="57"/>
    </row>
    <row r="745" spans="1:61">
      <c r="A745" s="57"/>
      <c r="B745" s="15"/>
      <c r="C745" s="10" t="s">
        <v>421</v>
      </c>
      <c r="D745" s="10"/>
      <c r="E745" s="10"/>
      <c r="F745" s="10"/>
      <c r="G745" s="10"/>
      <c r="H745" s="10"/>
      <c r="I745" s="10"/>
      <c r="J745" s="15"/>
      <c r="K745" s="15"/>
      <c r="L745" s="15"/>
      <c r="M745" s="15"/>
      <c r="N745" s="15"/>
      <c r="O745" s="15"/>
      <c r="P745" s="15"/>
      <c r="Q745" s="15"/>
      <c r="R745" s="10"/>
      <c r="S745" s="10"/>
      <c r="T745" s="10"/>
      <c r="U745" s="10"/>
      <c r="V745" s="10"/>
      <c r="W745" s="10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71"/>
      <c r="AH745" s="134"/>
      <c r="AI745" s="134"/>
      <c r="AJ745" s="134"/>
      <c r="AK745" s="134"/>
      <c r="AL745" s="71"/>
      <c r="AM745" s="134"/>
      <c r="AN745" s="134"/>
      <c r="AO745" s="134"/>
      <c r="AP745" s="134"/>
      <c r="AQ745" s="71"/>
      <c r="AR745" s="134"/>
      <c r="AS745" s="134"/>
      <c r="AT745" s="71"/>
      <c r="AU745" s="71"/>
      <c r="AV745" s="80"/>
      <c r="AW745" s="80">
        <v>139180</v>
      </c>
      <c r="AX745" s="146">
        <v>51513</v>
      </c>
      <c r="AY745" s="146">
        <v>175971</v>
      </c>
      <c r="AZ745" s="57"/>
      <c r="BA745" s="57"/>
      <c r="BB745" s="57"/>
      <c r="BC745" s="57"/>
      <c r="BD745" s="57"/>
      <c r="BE745" s="57"/>
      <c r="BF745" s="57"/>
      <c r="BG745" s="57"/>
      <c r="BH745" s="57"/>
      <c r="BI745" s="57"/>
    </row>
    <row r="746" spans="1:61">
      <c r="A746" s="57"/>
      <c r="B746" s="15"/>
      <c r="C746" s="10" t="s">
        <v>759</v>
      </c>
      <c r="D746" s="10"/>
      <c r="E746" s="10"/>
      <c r="F746" s="10"/>
      <c r="G746" s="10"/>
      <c r="H746" s="10"/>
      <c r="I746" s="10"/>
      <c r="J746" s="15"/>
      <c r="K746" s="15"/>
      <c r="L746" s="15"/>
      <c r="M746" s="15"/>
      <c r="N746" s="15"/>
      <c r="O746" s="15"/>
      <c r="P746" s="15"/>
      <c r="Q746" s="15"/>
      <c r="R746" s="10"/>
      <c r="S746" s="10"/>
      <c r="T746" s="10"/>
      <c r="U746" s="10"/>
      <c r="V746" s="10"/>
      <c r="W746" s="10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71"/>
      <c r="AH746" s="134"/>
      <c r="AI746" s="134"/>
      <c r="AJ746" s="134"/>
      <c r="AK746" s="134"/>
      <c r="AL746" s="71"/>
      <c r="AM746" s="134"/>
      <c r="AN746" s="134">
        <v>1269</v>
      </c>
      <c r="AO746" s="134">
        <v>1702</v>
      </c>
      <c r="AP746" s="134">
        <v>1227</v>
      </c>
      <c r="AQ746" s="71">
        <v>1198</v>
      </c>
      <c r="AR746" s="134">
        <v>1300</v>
      </c>
      <c r="AS746" s="134">
        <v>1354</v>
      </c>
      <c r="AT746" s="71">
        <v>1367</v>
      </c>
      <c r="AU746" s="71">
        <v>868</v>
      </c>
      <c r="AV746" s="80">
        <v>817</v>
      </c>
      <c r="AW746" s="80">
        <v>1734</v>
      </c>
      <c r="AX746" s="146">
        <v>538</v>
      </c>
      <c r="AY746" s="146">
        <v>1832</v>
      </c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</row>
    <row r="747" spans="1:61">
      <c r="A747" s="57"/>
      <c r="B747" s="15"/>
      <c r="C747" s="10" t="s">
        <v>762</v>
      </c>
      <c r="D747" s="10"/>
      <c r="E747" s="10"/>
      <c r="F747" s="10"/>
      <c r="G747" s="10"/>
      <c r="H747" s="10"/>
      <c r="I747" s="10"/>
      <c r="J747" s="15"/>
      <c r="K747" s="15"/>
      <c r="L747" s="15"/>
      <c r="M747" s="15"/>
      <c r="N747" s="15"/>
      <c r="O747" s="15"/>
      <c r="P747" s="15"/>
      <c r="Q747" s="15"/>
      <c r="R747" s="10"/>
      <c r="S747" s="10"/>
      <c r="T747" s="10"/>
      <c r="U747" s="10"/>
      <c r="V747" s="10"/>
      <c r="W747" s="10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71"/>
      <c r="AH747" s="134"/>
      <c r="AI747" s="134"/>
      <c r="AJ747" s="134"/>
      <c r="AK747" s="134"/>
      <c r="AL747" s="71"/>
      <c r="AM747" s="134"/>
      <c r="AN747" s="134">
        <v>292</v>
      </c>
      <c r="AO747" s="134">
        <v>255</v>
      </c>
      <c r="AP747" s="134">
        <v>256</v>
      </c>
      <c r="AQ747" s="71">
        <v>241</v>
      </c>
      <c r="AR747" s="134">
        <v>234</v>
      </c>
      <c r="AS747" s="134">
        <v>220</v>
      </c>
      <c r="AT747" s="71">
        <v>219</v>
      </c>
      <c r="AU747" s="71">
        <v>190</v>
      </c>
      <c r="AV747" s="80">
        <v>189</v>
      </c>
      <c r="AW747" s="80"/>
      <c r="AX747" s="146"/>
      <c r="AY747" s="146"/>
      <c r="AZ747" s="57"/>
      <c r="BA747" s="57"/>
      <c r="BB747" s="57"/>
      <c r="BC747" s="57"/>
      <c r="BD747" s="57"/>
      <c r="BE747" s="57"/>
      <c r="BF747" s="57"/>
      <c r="BG747" s="57"/>
      <c r="BH747" s="57"/>
      <c r="BI747" s="57"/>
    </row>
    <row r="748" spans="1:61">
      <c r="A748" s="57"/>
      <c r="B748" s="15"/>
      <c r="C748" s="10" t="s">
        <v>763</v>
      </c>
      <c r="D748" s="10"/>
      <c r="E748" s="10"/>
      <c r="F748" s="10"/>
      <c r="G748" s="10"/>
      <c r="H748" s="10"/>
      <c r="I748" s="10"/>
      <c r="J748" s="15"/>
      <c r="K748" s="15"/>
      <c r="L748" s="15"/>
      <c r="M748" s="15"/>
      <c r="N748" s="15"/>
      <c r="O748" s="15"/>
      <c r="P748" s="15"/>
      <c r="Q748" s="15"/>
      <c r="R748" s="10"/>
      <c r="S748" s="10"/>
      <c r="T748" s="10"/>
      <c r="U748" s="10"/>
      <c r="V748" s="10"/>
      <c r="W748" s="10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71"/>
      <c r="AH748" s="134"/>
      <c r="AI748" s="134"/>
      <c r="AJ748" s="134"/>
      <c r="AK748" s="134"/>
      <c r="AL748" s="71"/>
      <c r="AM748" s="134"/>
      <c r="AN748" s="134">
        <v>462</v>
      </c>
      <c r="AO748" s="134">
        <v>718</v>
      </c>
      <c r="AP748" s="134">
        <v>515</v>
      </c>
      <c r="AQ748" s="71">
        <v>602</v>
      </c>
      <c r="AR748" s="134">
        <v>567</v>
      </c>
      <c r="AS748" s="134">
        <v>598</v>
      </c>
      <c r="AT748" s="71">
        <v>575</v>
      </c>
      <c r="AU748" s="71">
        <v>421</v>
      </c>
      <c r="AV748" s="80">
        <v>387</v>
      </c>
      <c r="AW748" s="80"/>
      <c r="AX748" s="146"/>
      <c r="AY748" s="146"/>
      <c r="AZ748" s="57"/>
      <c r="BA748" s="57"/>
      <c r="BB748" s="57"/>
      <c r="BC748" s="57"/>
      <c r="BD748" s="57"/>
      <c r="BE748" s="57"/>
      <c r="BF748" s="57"/>
      <c r="BG748" s="57"/>
      <c r="BH748" s="57"/>
      <c r="BI748" s="57"/>
    </row>
    <row r="749" spans="1:61">
      <c r="A749" s="57"/>
      <c r="B749" s="15"/>
      <c r="C749" s="10" t="s">
        <v>764</v>
      </c>
      <c r="D749" s="10"/>
      <c r="E749" s="10"/>
      <c r="F749" s="10"/>
      <c r="G749" s="10"/>
      <c r="H749" s="10"/>
      <c r="I749" s="10"/>
      <c r="J749" s="15"/>
      <c r="K749" s="15"/>
      <c r="L749" s="15"/>
      <c r="M749" s="15"/>
      <c r="N749" s="15"/>
      <c r="O749" s="15"/>
      <c r="P749" s="15"/>
      <c r="Q749" s="15"/>
      <c r="R749" s="10"/>
      <c r="S749" s="10"/>
      <c r="T749" s="10"/>
      <c r="U749" s="10"/>
      <c r="V749" s="10"/>
      <c r="W749" s="10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71"/>
      <c r="AH749" s="134"/>
      <c r="AI749" s="134"/>
      <c r="AJ749" s="134"/>
      <c r="AK749" s="134"/>
      <c r="AL749" s="71"/>
      <c r="AM749" s="134"/>
      <c r="AN749" s="134">
        <v>1</v>
      </c>
      <c r="AO749" s="21">
        <v>0</v>
      </c>
      <c r="AP749" s="134">
        <v>0</v>
      </c>
      <c r="AQ749" s="71">
        <v>0</v>
      </c>
      <c r="AR749" s="134">
        <v>63</v>
      </c>
      <c r="AS749" s="134">
        <v>1</v>
      </c>
      <c r="AT749" s="71">
        <v>1</v>
      </c>
      <c r="AU749" s="71">
        <v>11</v>
      </c>
      <c r="AV749" s="80">
        <v>0</v>
      </c>
      <c r="AW749" s="80"/>
      <c r="AX749" s="146"/>
      <c r="AY749" s="146"/>
      <c r="AZ749" s="57"/>
      <c r="BA749" s="57"/>
      <c r="BB749" s="57"/>
      <c r="BC749" s="57"/>
      <c r="BD749" s="57"/>
      <c r="BE749" s="57"/>
      <c r="BF749" s="57"/>
      <c r="BG749" s="57"/>
      <c r="BH749" s="57"/>
      <c r="BI749" s="57"/>
    </row>
    <row r="750" spans="1:61">
      <c r="A750" s="57"/>
      <c r="B750" s="15"/>
      <c r="C750" s="10" t="s">
        <v>765</v>
      </c>
      <c r="D750" s="10"/>
      <c r="E750" s="10"/>
      <c r="F750" s="10"/>
      <c r="G750" s="10"/>
      <c r="H750" s="10"/>
      <c r="I750" s="10"/>
      <c r="J750" s="15"/>
      <c r="K750" s="15"/>
      <c r="L750" s="15"/>
      <c r="M750" s="15"/>
      <c r="N750" s="15"/>
      <c r="O750" s="15"/>
      <c r="P750" s="15"/>
      <c r="Q750" s="15"/>
      <c r="R750" s="10"/>
      <c r="S750" s="10"/>
      <c r="T750" s="10"/>
      <c r="U750" s="10"/>
      <c r="V750" s="10"/>
      <c r="W750" s="10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71"/>
      <c r="AH750" s="134"/>
      <c r="AI750" s="134"/>
      <c r="AJ750" s="134"/>
      <c r="AK750" s="134"/>
      <c r="AL750" s="71"/>
      <c r="AM750" s="134"/>
      <c r="AN750" s="134">
        <v>514</v>
      </c>
      <c r="AO750" s="134">
        <v>729</v>
      </c>
      <c r="AP750" s="134">
        <v>456</v>
      </c>
      <c r="AQ750" s="71">
        <v>355</v>
      </c>
      <c r="AR750" s="134">
        <v>436</v>
      </c>
      <c r="AS750" s="134">
        <v>535</v>
      </c>
      <c r="AT750" s="71">
        <v>572</v>
      </c>
      <c r="AU750" s="71">
        <v>246</v>
      </c>
      <c r="AV750" s="80">
        <v>241</v>
      </c>
      <c r="AW750" s="80"/>
      <c r="AX750" s="146"/>
      <c r="AY750" s="146"/>
      <c r="AZ750" s="57"/>
      <c r="BA750" s="57"/>
      <c r="BB750" s="57"/>
      <c r="BC750" s="57"/>
      <c r="BD750" s="57"/>
      <c r="BE750" s="57"/>
      <c r="BF750" s="57"/>
      <c r="BG750" s="57"/>
      <c r="BH750" s="57"/>
      <c r="BI750" s="57"/>
    </row>
    <row r="751" spans="1:61">
      <c r="A751" s="57"/>
      <c r="B751" s="15"/>
      <c r="C751" s="10" t="s">
        <v>422</v>
      </c>
      <c r="D751" s="10"/>
      <c r="E751" s="10"/>
      <c r="F751" s="10"/>
      <c r="G751" s="10"/>
      <c r="H751" s="10"/>
      <c r="I751" s="10"/>
      <c r="J751" s="15"/>
      <c r="K751" s="15"/>
      <c r="L751" s="15"/>
      <c r="M751" s="15"/>
      <c r="N751" s="15"/>
      <c r="O751" s="15"/>
      <c r="P751" s="15"/>
      <c r="Q751" s="15"/>
      <c r="R751" s="10"/>
      <c r="S751" s="10"/>
      <c r="T751" s="10"/>
      <c r="U751" s="10"/>
      <c r="V751" s="10"/>
      <c r="W751" s="10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71"/>
      <c r="AH751" s="134"/>
      <c r="AI751" s="134"/>
      <c r="AJ751" s="134"/>
      <c r="AK751" s="134"/>
      <c r="AL751" s="71"/>
      <c r="AM751" s="134"/>
      <c r="AN751" s="134"/>
      <c r="AO751" s="134"/>
      <c r="AP751" s="134"/>
      <c r="AQ751" s="71"/>
      <c r="AR751" s="134"/>
      <c r="AS751" s="134"/>
      <c r="AT751" s="71"/>
      <c r="AU751" s="71"/>
      <c r="AV751" s="80"/>
      <c r="AW751" s="53"/>
      <c r="AX751" s="162"/>
      <c r="AY751" s="162"/>
      <c r="AZ751" s="57"/>
      <c r="BA751" s="57"/>
      <c r="BB751" s="57"/>
      <c r="BC751" s="57"/>
      <c r="BD751" s="57"/>
      <c r="BE751" s="57"/>
      <c r="BF751" s="57"/>
      <c r="BG751" s="57"/>
      <c r="BH751" s="57"/>
      <c r="BI751" s="57"/>
    </row>
    <row r="752" spans="1:61">
      <c r="A752" s="57"/>
      <c r="B752" s="15"/>
      <c r="C752" s="10" t="s">
        <v>717</v>
      </c>
      <c r="D752" s="10" t="s">
        <v>652</v>
      </c>
      <c r="E752" s="10"/>
      <c r="F752" s="10"/>
      <c r="G752" s="10"/>
      <c r="H752" s="10"/>
      <c r="I752" s="10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45"/>
      <c r="Y752" s="139"/>
      <c r="Z752" s="139"/>
      <c r="AA752" s="139"/>
      <c r="AB752" s="139"/>
      <c r="AC752" s="185">
        <v>1974184</v>
      </c>
      <c r="AD752" s="185">
        <v>1993604</v>
      </c>
      <c r="AE752" s="71">
        <v>2016115</v>
      </c>
      <c r="AF752" s="71">
        <v>2043709</v>
      </c>
      <c r="AG752" s="71">
        <v>2061101</v>
      </c>
      <c r="AH752" s="71">
        <v>2087627</v>
      </c>
      <c r="AI752" s="71">
        <v>2097724</v>
      </c>
      <c r="AJ752" s="71">
        <v>2121084</v>
      </c>
      <c r="AK752" s="71">
        <v>2119438</v>
      </c>
      <c r="AL752" s="71">
        <v>2133019</v>
      </c>
      <c r="AM752" s="134">
        <v>2148223</v>
      </c>
      <c r="AN752" s="134">
        <v>2161701</v>
      </c>
      <c r="AO752" s="134">
        <v>2186411</v>
      </c>
      <c r="AP752" s="134">
        <v>2199703</v>
      </c>
      <c r="AQ752" s="71">
        <v>2217722</v>
      </c>
      <c r="AR752" s="134">
        <v>2234969</v>
      </c>
      <c r="AS752" s="134">
        <v>2257733</v>
      </c>
      <c r="AT752" s="71">
        <v>2273184</v>
      </c>
      <c r="AU752" s="71">
        <v>2283179</v>
      </c>
      <c r="AV752" s="71">
        <v>2300444</v>
      </c>
      <c r="AW752" s="71">
        <v>2307693</v>
      </c>
      <c r="AX752" s="71">
        <v>2324567</v>
      </c>
      <c r="AY752" s="71">
        <v>2339382</v>
      </c>
      <c r="AZ752" s="177">
        <v>2357784</v>
      </c>
      <c r="BA752" s="23">
        <v>2377375</v>
      </c>
      <c r="BB752" s="57"/>
      <c r="BC752" s="57"/>
      <c r="BD752" s="57"/>
      <c r="BE752" s="57"/>
      <c r="BF752" s="57"/>
      <c r="BG752" s="57"/>
      <c r="BH752" s="57"/>
      <c r="BI752" s="57"/>
    </row>
    <row r="753" spans="1:61">
      <c r="A753" s="57"/>
      <c r="B753" s="15"/>
      <c r="C753" s="10" t="s">
        <v>718</v>
      </c>
      <c r="D753" s="10" t="s">
        <v>652</v>
      </c>
      <c r="E753" s="10"/>
      <c r="F753" s="10"/>
      <c r="G753" s="10"/>
      <c r="H753" s="10"/>
      <c r="I753" s="10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45"/>
      <c r="Y753" s="139"/>
      <c r="Z753" s="139"/>
      <c r="AA753" s="139"/>
      <c r="AB753" s="139"/>
      <c r="AC753" s="71">
        <v>1015513</v>
      </c>
      <c r="AD753" s="71">
        <v>1064965</v>
      </c>
      <c r="AE753" s="71">
        <v>1116965</v>
      </c>
      <c r="AF753" s="71">
        <v>1184186</v>
      </c>
      <c r="AG753" s="71">
        <v>1235467</v>
      </c>
      <c r="AH753" s="71">
        <v>1296268</v>
      </c>
      <c r="AI753" s="71">
        <v>1357662</v>
      </c>
      <c r="AJ753" s="71">
        <v>1432457</v>
      </c>
      <c r="AK753" s="71">
        <v>1519028</v>
      </c>
      <c r="AL753" s="71">
        <v>1574286</v>
      </c>
      <c r="AM753" s="134">
        <v>1584514</v>
      </c>
      <c r="AN753" s="134">
        <v>1598976</v>
      </c>
      <c r="AO753" s="134">
        <v>1657307</v>
      </c>
      <c r="AP753" s="134">
        <v>1688402</v>
      </c>
      <c r="AQ753" s="71">
        <v>1769341</v>
      </c>
      <c r="AR753" s="134">
        <v>1795909</v>
      </c>
      <c r="AS753" s="134">
        <v>1826618</v>
      </c>
      <c r="AT753" s="71">
        <v>1856483</v>
      </c>
      <c r="AU753" s="71">
        <v>1882561</v>
      </c>
      <c r="AV753" s="71">
        <v>1919591</v>
      </c>
      <c r="AW753" s="71">
        <v>1951272</v>
      </c>
      <c r="AX753" s="71">
        <v>2044332</v>
      </c>
      <c r="AY753" s="146">
        <v>2053396</v>
      </c>
      <c r="AZ753" s="23">
        <v>2092014</v>
      </c>
      <c r="BA753" s="23">
        <v>2114133</v>
      </c>
      <c r="BB753" s="57"/>
      <c r="BC753" s="57"/>
      <c r="BD753" s="57"/>
      <c r="BE753" s="57"/>
      <c r="BF753" s="57"/>
      <c r="BG753" s="57"/>
      <c r="BH753" s="57"/>
      <c r="BI753" s="57"/>
    </row>
    <row r="754" spans="1:61">
      <c r="A754" s="57"/>
      <c r="B754" s="15" t="s">
        <v>346</v>
      </c>
      <c r="C754" s="10" t="s">
        <v>423</v>
      </c>
      <c r="D754" s="10" t="s">
        <v>703</v>
      </c>
      <c r="E754" s="10"/>
      <c r="F754" s="10"/>
      <c r="G754" s="10"/>
      <c r="H754" s="10"/>
      <c r="I754" s="10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45"/>
      <c r="Y754" s="134"/>
      <c r="Z754" s="145"/>
      <c r="AA754" s="145"/>
      <c r="AB754" s="145"/>
      <c r="AC754" s="184">
        <v>455</v>
      </c>
      <c r="AD754" s="185">
        <v>402</v>
      </c>
      <c r="AE754" s="71">
        <v>358</v>
      </c>
      <c r="AF754" s="71">
        <v>334</v>
      </c>
      <c r="AG754" s="71">
        <v>321</v>
      </c>
      <c r="AH754" s="71">
        <v>322</v>
      </c>
      <c r="AI754" s="71">
        <v>332</v>
      </c>
      <c r="AJ754" s="71">
        <v>350</v>
      </c>
      <c r="AK754" s="71">
        <v>371</v>
      </c>
      <c r="AL754" s="71">
        <v>364</v>
      </c>
      <c r="AM754" s="71">
        <v>373</v>
      </c>
      <c r="AN754" s="71">
        <v>397</v>
      </c>
      <c r="AO754" s="71">
        <v>475</v>
      </c>
      <c r="AP754" s="71">
        <v>552</v>
      </c>
      <c r="AQ754" s="71">
        <v>713</v>
      </c>
      <c r="AR754" s="71">
        <v>774</v>
      </c>
      <c r="AS754" s="71">
        <v>775</v>
      </c>
      <c r="AT754" s="71">
        <v>800</v>
      </c>
      <c r="AU754" s="71">
        <v>777</v>
      </c>
      <c r="AV754" s="71">
        <v>811</v>
      </c>
      <c r="AW754" s="71">
        <v>871</v>
      </c>
      <c r="AX754" s="71">
        <v>1025</v>
      </c>
      <c r="AY754" s="162">
        <v>1176</v>
      </c>
      <c r="AZ754" s="57">
        <v>1205</v>
      </c>
      <c r="BA754" s="57"/>
      <c r="BB754" s="57"/>
      <c r="BC754" s="57"/>
      <c r="BD754" s="57"/>
      <c r="BE754" s="57"/>
      <c r="BF754" s="57"/>
      <c r="BG754" s="57"/>
      <c r="BH754" s="57"/>
      <c r="BI754" s="57"/>
    </row>
    <row r="755" spans="1:61">
      <c r="A755" s="57"/>
      <c r="B755" s="15"/>
      <c r="C755" s="10" t="s">
        <v>424</v>
      </c>
      <c r="D755" s="10" t="s">
        <v>703</v>
      </c>
      <c r="E755" s="10"/>
      <c r="F755" s="10"/>
      <c r="G755" s="10"/>
      <c r="H755" s="10"/>
      <c r="I755" s="10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45"/>
      <c r="Y755" s="134"/>
      <c r="Z755" s="145"/>
      <c r="AA755" s="145"/>
      <c r="AB755" s="145"/>
      <c r="AC755" s="184">
        <v>630</v>
      </c>
      <c r="AD755" s="185">
        <v>547</v>
      </c>
      <c r="AE755" s="71">
        <v>471</v>
      </c>
      <c r="AF755" s="71">
        <v>434</v>
      </c>
      <c r="AG755" s="71">
        <v>422</v>
      </c>
      <c r="AH755" s="71">
        <v>394</v>
      </c>
      <c r="AI755" s="71">
        <v>408</v>
      </c>
      <c r="AJ755" s="71">
        <v>430</v>
      </c>
      <c r="AK755" s="71">
        <v>449</v>
      </c>
      <c r="AL755" s="71">
        <v>439</v>
      </c>
      <c r="AM755" s="71">
        <v>439</v>
      </c>
      <c r="AN755" s="71">
        <v>470</v>
      </c>
      <c r="AO755" s="71">
        <v>599</v>
      </c>
      <c r="AP755" s="71">
        <v>707</v>
      </c>
      <c r="AQ755" s="71">
        <v>885</v>
      </c>
      <c r="AR755" s="71">
        <v>968</v>
      </c>
      <c r="AS755" s="71">
        <v>969</v>
      </c>
      <c r="AT755" s="71">
        <v>1001</v>
      </c>
      <c r="AU755" s="71">
        <v>977</v>
      </c>
      <c r="AV755" s="71">
        <v>1023</v>
      </c>
      <c r="AW755" s="71">
        <v>1105</v>
      </c>
      <c r="AX755" s="71">
        <v>1258</v>
      </c>
      <c r="AY755" s="162">
        <v>1384</v>
      </c>
      <c r="AZ755" s="57">
        <v>1416</v>
      </c>
      <c r="BA755" s="57"/>
      <c r="BB755" s="57"/>
      <c r="BC755" s="57"/>
      <c r="BD755" s="57"/>
      <c r="BE755" s="57"/>
      <c r="BF755" s="57"/>
      <c r="BG755" s="57"/>
      <c r="BH755" s="57"/>
      <c r="BI755" s="57"/>
    </row>
    <row r="756" spans="1:61">
      <c r="A756" s="57"/>
      <c r="B756" s="15"/>
      <c r="C756" s="10" t="s">
        <v>653</v>
      </c>
      <c r="D756" s="10"/>
      <c r="E756" s="10"/>
      <c r="F756" s="10"/>
      <c r="G756" s="10"/>
      <c r="H756" s="10"/>
      <c r="I756" s="10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45"/>
      <c r="Y756" s="134"/>
      <c r="Z756" s="145"/>
      <c r="AA756" s="145"/>
      <c r="AB756" s="145"/>
      <c r="AC756" s="184">
        <v>309</v>
      </c>
      <c r="AD756" s="185">
        <v>277</v>
      </c>
      <c r="AE756" s="71">
        <v>250</v>
      </c>
      <c r="AF756" s="71">
        <v>237</v>
      </c>
      <c r="AG756" s="71">
        <v>233</v>
      </c>
      <c r="AH756" s="71">
        <v>223</v>
      </c>
      <c r="AI756" s="71">
        <v>246</v>
      </c>
      <c r="AJ756" s="71">
        <v>324</v>
      </c>
      <c r="AK756" s="71">
        <v>334</v>
      </c>
      <c r="AL756" s="71">
        <v>332</v>
      </c>
      <c r="AM756" s="71">
        <v>344</v>
      </c>
      <c r="AN756" s="71">
        <v>346</v>
      </c>
      <c r="AO756" s="71">
        <v>370</v>
      </c>
      <c r="AP756" s="71">
        <v>437</v>
      </c>
      <c r="AQ756" s="71">
        <v>589</v>
      </c>
      <c r="AR756" s="71">
        <v>614</v>
      </c>
      <c r="AS756" s="71">
        <v>619</v>
      </c>
      <c r="AT756" s="71">
        <v>703</v>
      </c>
      <c r="AU756" s="71">
        <v>667</v>
      </c>
      <c r="AV756" s="71">
        <v>699</v>
      </c>
      <c r="AW756" s="71">
        <v>764</v>
      </c>
      <c r="AX756" s="71">
        <v>835</v>
      </c>
      <c r="AY756" s="162">
        <v>997</v>
      </c>
      <c r="AZ756" s="57">
        <v>1033</v>
      </c>
      <c r="BA756" s="57"/>
      <c r="BB756" s="57"/>
      <c r="BC756" s="57"/>
      <c r="BD756" s="57"/>
      <c r="BE756" s="57"/>
      <c r="BF756" s="57"/>
      <c r="BG756" s="57"/>
      <c r="BH756" s="57"/>
      <c r="BI756" s="57"/>
    </row>
    <row r="757" spans="1:61">
      <c r="A757" s="57"/>
      <c r="B757" s="15"/>
      <c r="C757" s="10" t="s">
        <v>654</v>
      </c>
      <c r="D757" s="10"/>
      <c r="E757" s="10"/>
      <c r="F757" s="10"/>
      <c r="G757" s="10"/>
      <c r="H757" s="10"/>
      <c r="I757" s="10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45"/>
      <c r="Y757" s="134"/>
      <c r="Z757" s="145"/>
      <c r="AA757" s="145"/>
      <c r="AB757" s="145"/>
      <c r="AC757" s="184">
        <v>463</v>
      </c>
      <c r="AD757" s="185">
        <v>396</v>
      </c>
      <c r="AE757" s="71">
        <v>350</v>
      </c>
      <c r="AF757" s="71">
        <v>325</v>
      </c>
      <c r="AG757" s="71">
        <v>324</v>
      </c>
      <c r="AH757" s="71">
        <v>339</v>
      </c>
      <c r="AI757" s="71">
        <v>320</v>
      </c>
      <c r="AJ757" s="71">
        <v>390</v>
      </c>
      <c r="AK757" s="71">
        <v>409</v>
      </c>
      <c r="AL757" s="71">
        <v>407</v>
      </c>
      <c r="AM757" s="71">
        <v>409</v>
      </c>
      <c r="AN757" s="71">
        <v>409</v>
      </c>
      <c r="AO757" s="71">
        <v>494</v>
      </c>
      <c r="AP757" s="71">
        <v>585</v>
      </c>
      <c r="AQ757" s="71">
        <v>754</v>
      </c>
      <c r="AR757" s="71">
        <v>791</v>
      </c>
      <c r="AS757" s="71">
        <v>802</v>
      </c>
      <c r="AT757" s="71">
        <v>891</v>
      </c>
      <c r="AU757" s="71"/>
      <c r="AV757" s="71">
        <v>899</v>
      </c>
      <c r="AW757" s="71">
        <v>976</v>
      </c>
      <c r="AX757" s="71">
        <v>1039</v>
      </c>
      <c r="AY757" s="162">
        <v>1184</v>
      </c>
      <c r="AZ757" s="57">
        <v>1229</v>
      </c>
      <c r="BA757" s="57"/>
      <c r="BB757" s="57"/>
      <c r="BC757" s="57"/>
      <c r="BD757" s="57"/>
      <c r="BE757" s="57"/>
      <c r="BF757" s="57"/>
      <c r="BG757" s="57"/>
      <c r="BH757" s="57"/>
      <c r="BI757" s="57"/>
    </row>
    <row r="758" spans="1:61">
      <c r="A758" s="57"/>
      <c r="B758" s="15"/>
      <c r="C758" s="10" t="s">
        <v>655</v>
      </c>
      <c r="D758" s="10"/>
      <c r="E758" s="10"/>
      <c r="F758" s="10"/>
      <c r="G758" s="10"/>
      <c r="H758" s="10"/>
      <c r="I758" s="10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45"/>
      <c r="Y758" s="134"/>
      <c r="Z758" s="145"/>
      <c r="AA758" s="145"/>
      <c r="AB758" s="145"/>
      <c r="AC758" s="184">
        <v>283</v>
      </c>
      <c r="AD758" s="185">
        <v>254</v>
      </c>
      <c r="AE758" s="71">
        <v>236</v>
      </c>
      <c r="AF758" s="71">
        <v>227</v>
      </c>
      <c r="AG758" s="71">
        <v>209</v>
      </c>
      <c r="AH758" s="71">
        <v>213</v>
      </c>
      <c r="AI758" s="71">
        <v>219</v>
      </c>
      <c r="AJ758" s="71">
        <v>222</v>
      </c>
      <c r="AK758" s="71">
        <v>238</v>
      </c>
      <c r="AL758" s="71">
        <v>243</v>
      </c>
      <c r="AM758" s="71">
        <v>258</v>
      </c>
      <c r="AN758" s="71">
        <v>285</v>
      </c>
      <c r="AO758" s="71">
        <v>360</v>
      </c>
      <c r="AP758" s="71">
        <v>422</v>
      </c>
      <c r="AQ758" s="71">
        <v>564</v>
      </c>
      <c r="AR758" s="71">
        <v>609</v>
      </c>
      <c r="AS758" s="71">
        <v>633</v>
      </c>
      <c r="AT758" s="71">
        <v>645</v>
      </c>
      <c r="AU758" s="71">
        <v>629</v>
      </c>
      <c r="AV758" s="71">
        <v>659</v>
      </c>
      <c r="AW758" s="71">
        <v>714</v>
      </c>
      <c r="AX758" s="71">
        <v>863</v>
      </c>
      <c r="AY758" s="162">
        <v>1008</v>
      </c>
      <c r="AZ758" s="57">
        <v>1053</v>
      </c>
      <c r="BA758" s="57"/>
      <c r="BB758" s="57"/>
      <c r="BC758" s="57"/>
      <c r="BD758" s="57"/>
      <c r="BE758" s="57"/>
      <c r="BF758" s="57"/>
      <c r="BG758" s="57"/>
      <c r="BH758" s="57"/>
      <c r="BI758" s="57"/>
    </row>
    <row r="759" spans="1:61">
      <c r="A759" s="57"/>
      <c r="B759" s="15"/>
      <c r="C759" s="10" t="s">
        <v>656</v>
      </c>
      <c r="D759" s="10"/>
      <c r="E759" s="10"/>
      <c r="F759" s="10"/>
      <c r="G759" s="10"/>
      <c r="H759" s="10"/>
      <c r="I759" s="10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45"/>
      <c r="Y759" s="134"/>
      <c r="Z759" s="145"/>
      <c r="AA759" s="145"/>
      <c r="AB759" s="145"/>
      <c r="AC759" s="184">
        <v>433</v>
      </c>
      <c r="AD759" s="185">
        <v>376</v>
      </c>
      <c r="AE759" s="71">
        <v>338</v>
      </c>
      <c r="AF759" s="71">
        <v>310</v>
      </c>
      <c r="AG759" s="71">
        <v>287</v>
      </c>
      <c r="AH759" s="71">
        <v>277</v>
      </c>
      <c r="AI759" s="71">
        <v>286</v>
      </c>
      <c r="AJ759" s="71">
        <v>282</v>
      </c>
      <c r="AK759" s="71">
        <v>298</v>
      </c>
      <c r="AL759" s="71">
        <v>304</v>
      </c>
      <c r="AM759" s="71">
        <v>321</v>
      </c>
      <c r="AN759" s="71">
        <v>349</v>
      </c>
      <c r="AO759" s="71">
        <v>468</v>
      </c>
      <c r="AP759" s="71">
        <v>549</v>
      </c>
      <c r="AQ759" s="71">
        <v>712</v>
      </c>
      <c r="AR759" s="71">
        <v>772</v>
      </c>
      <c r="AS759" s="71">
        <v>805</v>
      </c>
      <c r="AT759" s="71">
        <v>824</v>
      </c>
      <c r="AU759" s="71">
        <v>810</v>
      </c>
      <c r="AV759" s="71">
        <v>849</v>
      </c>
      <c r="AW759" s="71">
        <v>920</v>
      </c>
      <c r="AX759" s="71">
        <v>1069</v>
      </c>
      <c r="AY759" s="162">
        <v>1195</v>
      </c>
      <c r="AZ759" s="57">
        <v>1239</v>
      </c>
      <c r="BA759" s="57"/>
      <c r="BB759" s="57"/>
      <c r="BC759" s="57"/>
      <c r="BD759" s="57"/>
      <c r="BE759" s="57"/>
      <c r="BF759" s="57"/>
      <c r="BG759" s="57"/>
      <c r="BH759" s="57"/>
      <c r="BI759" s="57"/>
    </row>
    <row r="760" spans="1:61">
      <c r="A760" s="57"/>
      <c r="B760" s="15"/>
      <c r="C760" s="10" t="s">
        <v>657</v>
      </c>
      <c r="D760" s="10"/>
      <c r="E760" s="10"/>
      <c r="F760" s="10"/>
      <c r="G760" s="10"/>
      <c r="H760" s="10"/>
      <c r="I760" s="10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45"/>
      <c r="Y760" s="134"/>
      <c r="Z760" s="145"/>
      <c r="AA760" s="145"/>
      <c r="AB760" s="145"/>
      <c r="AC760" s="184">
        <v>34</v>
      </c>
      <c r="AD760" s="185">
        <v>24</v>
      </c>
      <c r="AE760" s="71">
        <v>21</v>
      </c>
      <c r="AF760" s="71">
        <v>18</v>
      </c>
      <c r="AG760" s="71">
        <v>15</v>
      </c>
      <c r="AH760" s="71">
        <v>13</v>
      </c>
      <c r="AI760" s="71">
        <v>12</v>
      </c>
      <c r="AJ760" s="71">
        <v>13</v>
      </c>
      <c r="AK760" s="71">
        <v>8</v>
      </c>
      <c r="AL760" s="71">
        <v>10</v>
      </c>
      <c r="AM760" s="71">
        <v>11</v>
      </c>
      <c r="AN760" s="71">
        <v>11</v>
      </c>
      <c r="AO760" s="71">
        <v>22</v>
      </c>
      <c r="AP760" s="71">
        <v>32</v>
      </c>
      <c r="AQ760" s="71">
        <v>34</v>
      </c>
      <c r="AR760" s="71">
        <v>34</v>
      </c>
      <c r="AS760" s="71">
        <v>35</v>
      </c>
      <c r="AT760" s="71">
        <v>40</v>
      </c>
      <c r="AU760" s="71">
        <v>36</v>
      </c>
      <c r="AV760" s="71">
        <v>38</v>
      </c>
      <c r="AW760" s="71">
        <v>45</v>
      </c>
      <c r="AX760" s="71">
        <v>43</v>
      </c>
      <c r="AY760" s="162">
        <v>32</v>
      </c>
      <c r="AZ760" s="57">
        <v>26</v>
      </c>
      <c r="BA760" s="57"/>
      <c r="BB760" s="57"/>
      <c r="BC760" s="57"/>
      <c r="BD760" s="57"/>
      <c r="BE760" s="57"/>
      <c r="BF760" s="57"/>
      <c r="BG760" s="57"/>
      <c r="BH760" s="57"/>
      <c r="BI760" s="57"/>
    </row>
    <row r="761" spans="1:61">
      <c r="A761" s="57"/>
      <c r="B761" s="15"/>
      <c r="C761" s="10" t="s">
        <v>658</v>
      </c>
      <c r="D761" s="10"/>
      <c r="E761" s="10"/>
      <c r="F761" s="10"/>
      <c r="G761" s="10"/>
      <c r="H761" s="10"/>
      <c r="I761" s="10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45"/>
      <c r="Y761" s="134"/>
      <c r="Z761" s="145"/>
      <c r="AA761" s="145"/>
      <c r="AB761" s="145"/>
      <c r="AC761" s="184">
        <v>47</v>
      </c>
      <c r="AD761" s="185">
        <v>33</v>
      </c>
      <c r="AE761" s="71">
        <v>35</v>
      </c>
      <c r="AF761" s="71">
        <v>32</v>
      </c>
      <c r="AG761" s="71">
        <v>27</v>
      </c>
      <c r="AH761" s="71">
        <v>23</v>
      </c>
      <c r="AI761" s="71">
        <v>24</v>
      </c>
      <c r="AJ761" s="71">
        <v>22</v>
      </c>
      <c r="AK761" s="71">
        <v>13</v>
      </c>
      <c r="AL761" s="71">
        <v>15</v>
      </c>
      <c r="AM761" s="71">
        <v>18</v>
      </c>
      <c r="AN761" s="71">
        <v>14</v>
      </c>
      <c r="AO761" s="71">
        <v>36</v>
      </c>
      <c r="AP761" s="71">
        <v>48</v>
      </c>
      <c r="AQ761" s="71">
        <v>48</v>
      </c>
      <c r="AR761" s="71">
        <v>43</v>
      </c>
      <c r="AS761" s="71">
        <v>43</v>
      </c>
      <c r="AT761" s="71">
        <v>50</v>
      </c>
      <c r="AU761" s="71">
        <v>52</v>
      </c>
      <c r="AV761" s="71">
        <v>52</v>
      </c>
      <c r="AW761" s="71">
        <v>60</v>
      </c>
      <c r="AX761" s="71">
        <v>54</v>
      </c>
      <c r="AY761" s="162">
        <v>46</v>
      </c>
      <c r="AZ761" s="57">
        <v>38</v>
      </c>
      <c r="BA761" s="57"/>
      <c r="BB761" s="57"/>
      <c r="BC761" s="57"/>
      <c r="BD761" s="57"/>
      <c r="BE761" s="57"/>
      <c r="BF761" s="57"/>
      <c r="BG761" s="57"/>
      <c r="BH761" s="57"/>
      <c r="BI761" s="57"/>
    </row>
    <row r="762" spans="1:61">
      <c r="A762" s="57"/>
      <c r="B762" s="15"/>
      <c r="C762" s="10" t="s">
        <v>659</v>
      </c>
      <c r="D762" s="10"/>
      <c r="E762" s="10"/>
      <c r="F762" s="10"/>
      <c r="G762" s="10"/>
      <c r="H762" s="10"/>
      <c r="I762" s="10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45"/>
      <c r="Y762" s="134"/>
      <c r="Z762" s="145"/>
      <c r="AA762" s="145"/>
      <c r="AB762" s="145"/>
      <c r="AC762" s="184">
        <v>271</v>
      </c>
      <c r="AD762" s="185">
        <v>330</v>
      </c>
      <c r="AE762" s="71">
        <v>301</v>
      </c>
      <c r="AF762" s="71">
        <v>302</v>
      </c>
      <c r="AG762" s="71">
        <v>290</v>
      </c>
      <c r="AH762" s="71">
        <v>305</v>
      </c>
      <c r="AI762" s="71">
        <v>316</v>
      </c>
      <c r="AJ762" s="71">
        <v>325</v>
      </c>
      <c r="AK762" s="71">
        <v>354</v>
      </c>
      <c r="AL762" s="71">
        <v>345</v>
      </c>
      <c r="AM762" s="71">
        <v>362</v>
      </c>
      <c r="AN762" s="71">
        <v>376</v>
      </c>
      <c r="AO762" s="71">
        <v>455</v>
      </c>
      <c r="AP762" s="71">
        <v>526</v>
      </c>
      <c r="AQ762" s="71">
        <v>630</v>
      </c>
      <c r="AR762" s="71">
        <v>717</v>
      </c>
      <c r="AS762" s="71">
        <v>740</v>
      </c>
      <c r="AT762" s="71">
        <v>626</v>
      </c>
      <c r="AU762" s="71">
        <v>609</v>
      </c>
      <c r="AV762" s="71">
        <v>642</v>
      </c>
      <c r="AW762" s="71">
        <v>692</v>
      </c>
      <c r="AX762" s="71">
        <v>786</v>
      </c>
      <c r="AY762" s="162">
        <v>818</v>
      </c>
      <c r="AZ762" s="57">
        <v>823</v>
      </c>
      <c r="BA762" s="57"/>
      <c r="BB762" s="57"/>
      <c r="BC762" s="57"/>
      <c r="BD762" s="57"/>
      <c r="BE762" s="57"/>
      <c r="BF762" s="57"/>
      <c r="BG762" s="57"/>
      <c r="BH762" s="57"/>
      <c r="BI762" s="57"/>
    </row>
    <row r="763" spans="1:61">
      <c r="A763" s="57"/>
      <c r="B763" s="15"/>
      <c r="C763" s="10" t="s">
        <v>660</v>
      </c>
      <c r="D763" s="10"/>
      <c r="E763" s="10"/>
      <c r="F763" s="10"/>
      <c r="G763" s="10"/>
      <c r="H763" s="10"/>
      <c r="I763" s="10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45"/>
      <c r="Y763" s="134"/>
      <c r="Z763" s="145"/>
      <c r="AA763" s="145"/>
      <c r="AB763" s="145"/>
      <c r="AC763" s="184">
        <v>501</v>
      </c>
      <c r="AD763" s="185">
        <v>410</v>
      </c>
      <c r="AE763" s="71">
        <v>339</v>
      </c>
      <c r="AF763" s="71">
        <v>340</v>
      </c>
      <c r="AG763" s="71">
        <v>356</v>
      </c>
      <c r="AH763" s="71">
        <v>355</v>
      </c>
      <c r="AI763" s="71">
        <v>353</v>
      </c>
      <c r="AJ763" s="71">
        <v>378</v>
      </c>
      <c r="AK763" s="71">
        <v>394</v>
      </c>
      <c r="AL763" s="71">
        <v>389</v>
      </c>
      <c r="AM763" s="71">
        <v>408</v>
      </c>
      <c r="AN763" s="71">
        <v>412</v>
      </c>
      <c r="AO763" s="71">
        <v>553</v>
      </c>
      <c r="AP763" s="71">
        <v>652</v>
      </c>
      <c r="AQ763" s="71">
        <v>769</v>
      </c>
      <c r="AR763" s="71">
        <v>886</v>
      </c>
      <c r="AS763" s="71">
        <v>901</v>
      </c>
      <c r="AT763" s="71">
        <v>718</v>
      </c>
      <c r="AU763" s="71">
        <v>687</v>
      </c>
      <c r="AV763" s="71">
        <v>750</v>
      </c>
      <c r="AW763" s="71">
        <v>806</v>
      </c>
      <c r="AX763" s="71">
        <v>914</v>
      </c>
      <c r="AY763" s="162">
        <v>931</v>
      </c>
      <c r="AZ763" s="57">
        <v>929</v>
      </c>
      <c r="BA763" s="57"/>
      <c r="BB763" s="57"/>
      <c r="BC763" s="57"/>
      <c r="BD763" s="57"/>
      <c r="BE763" s="57"/>
      <c r="BF763" s="57"/>
      <c r="BG763" s="57"/>
      <c r="BH763" s="57"/>
      <c r="BI763" s="57"/>
    </row>
    <row r="764" spans="1:61">
      <c r="A764" s="57"/>
      <c r="B764" s="15"/>
      <c r="C764" s="10" t="s">
        <v>661</v>
      </c>
      <c r="D764" s="10"/>
      <c r="E764" s="10"/>
      <c r="F764" s="10"/>
      <c r="G764" s="10"/>
      <c r="H764" s="10"/>
      <c r="I764" s="10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45"/>
      <c r="Y764" s="134"/>
      <c r="Z764" s="145"/>
      <c r="AA764" s="145"/>
      <c r="AB764" s="145"/>
      <c r="AC764" s="216"/>
      <c r="AD764" s="216"/>
      <c r="AE764" s="216"/>
      <c r="AF764" s="216"/>
      <c r="AG764" s="216"/>
      <c r="AH764" s="216"/>
      <c r="AI764" s="216"/>
      <c r="AJ764" s="216"/>
      <c r="AK764" s="216"/>
      <c r="AL764" s="216"/>
      <c r="AM764" s="216"/>
      <c r="AN764" s="71">
        <v>28</v>
      </c>
      <c r="AO764" s="71">
        <v>33</v>
      </c>
      <c r="AP764" s="71">
        <v>53</v>
      </c>
      <c r="AQ764" s="71">
        <v>73</v>
      </c>
      <c r="AR764" s="71">
        <v>83</v>
      </c>
      <c r="AS764" s="71">
        <v>74</v>
      </c>
      <c r="AT764" s="71">
        <v>74</v>
      </c>
      <c r="AU764" s="71">
        <v>95</v>
      </c>
      <c r="AV764" s="71">
        <v>99</v>
      </c>
      <c r="AW764" s="71">
        <v>112</v>
      </c>
      <c r="AX764" s="71">
        <v>110</v>
      </c>
      <c r="AY764" s="162">
        <v>17</v>
      </c>
      <c r="AZ764" s="57">
        <v>134</v>
      </c>
      <c r="BA764" s="57"/>
      <c r="BB764" s="57"/>
      <c r="BC764" s="57"/>
      <c r="BD764" s="57"/>
      <c r="BE764" s="57"/>
      <c r="BF764" s="57"/>
      <c r="BG764" s="57"/>
      <c r="BH764" s="57"/>
      <c r="BI764" s="57"/>
    </row>
    <row r="765" spans="1:61">
      <c r="A765" s="57"/>
      <c r="B765" s="15"/>
      <c r="C765" s="10" t="s">
        <v>662</v>
      </c>
      <c r="D765" s="10"/>
      <c r="E765" s="10"/>
      <c r="F765" s="10"/>
      <c r="G765" s="10"/>
      <c r="H765" s="10"/>
      <c r="I765" s="10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45"/>
      <c r="Y765" s="134"/>
      <c r="Z765" s="145"/>
      <c r="AA765" s="145"/>
      <c r="AB765" s="145"/>
      <c r="AC765" s="216"/>
      <c r="AD765" s="216"/>
      <c r="AE765" s="216"/>
      <c r="AF765" s="216"/>
      <c r="AG765" s="216"/>
      <c r="AH765" s="216"/>
      <c r="AI765" s="216"/>
      <c r="AJ765" s="216"/>
      <c r="AK765" s="216"/>
      <c r="AL765" s="216"/>
      <c r="AM765" s="216"/>
      <c r="AN765" s="71">
        <v>29</v>
      </c>
      <c r="AO765" s="71">
        <v>33</v>
      </c>
      <c r="AP765" s="71">
        <v>54</v>
      </c>
      <c r="AQ765" s="71">
        <v>75</v>
      </c>
      <c r="AR765" s="71">
        <v>84</v>
      </c>
      <c r="AS765" s="71">
        <v>75</v>
      </c>
      <c r="AT765" s="71">
        <v>75</v>
      </c>
      <c r="AU765" s="71">
        <v>96</v>
      </c>
      <c r="AV765" s="71">
        <v>100</v>
      </c>
      <c r="AW765" s="71">
        <v>114</v>
      </c>
      <c r="AX765" s="71">
        <v>113</v>
      </c>
      <c r="AY765" s="162">
        <v>20</v>
      </c>
      <c r="AZ765" s="57">
        <v>134</v>
      </c>
      <c r="BA765" s="57"/>
      <c r="BB765" s="57"/>
      <c r="BC765" s="57"/>
      <c r="BD765" s="57"/>
      <c r="BE765" s="57"/>
      <c r="BF765" s="57"/>
      <c r="BG765" s="57"/>
      <c r="BH765" s="57"/>
      <c r="BI765" s="57"/>
    </row>
    <row r="766" spans="1:61">
      <c r="A766" s="57"/>
      <c r="B766" s="15"/>
      <c r="C766" s="10" t="s">
        <v>688</v>
      </c>
      <c r="D766" s="10"/>
      <c r="E766" s="10"/>
      <c r="F766" s="10"/>
      <c r="G766" s="10"/>
      <c r="H766" s="10"/>
      <c r="I766" s="10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45"/>
      <c r="Y766" s="134"/>
      <c r="Z766" s="145"/>
      <c r="AA766" s="145"/>
      <c r="AB766" s="145"/>
      <c r="AC766" s="71">
        <v>0</v>
      </c>
      <c r="AD766" s="71">
        <v>0</v>
      </c>
      <c r="AE766" s="71">
        <v>0</v>
      </c>
      <c r="AF766" s="71">
        <v>0</v>
      </c>
      <c r="AG766" s="71">
        <v>0</v>
      </c>
      <c r="AH766" s="71">
        <v>0</v>
      </c>
      <c r="AI766" s="71">
        <v>0</v>
      </c>
      <c r="AJ766" s="71">
        <v>0</v>
      </c>
      <c r="AK766" s="71">
        <v>0</v>
      </c>
      <c r="AL766" s="71">
        <v>0</v>
      </c>
      <c r="AM766" s="71">
        <v>0</v>
      </c>
      <c r="AN766" s="71">
        <v>0</v>
      </c>
      <c r="AO766" s="71">
        <v>0</v>
      </c>
      <c r="AP766" s="71">
        <v>0</v>
      </c>
      <c r="AQ766" s="71">
        <v>0</v>
      </c>
      <c r="AR766" s="71">
        <v>0</v>
      </c>
      <c r="AS766" s="71">
        <v>0</v>
      </c>
      <c r="AT766" s="71">
        <v>0</v>
      </c>
      <c r="AU766" s="71">
        <v>0</v>
      </c>
      <c r="AV766" s="71">
        <v>0</v>
      </c>
      <c r="AW766" s="85">
        <v>1</v>
      </c>
      <c r="AX766" s="85">
        <v>0</v>
      </c>
      <c r="AY766" s="162">
        <v>1</v>
      </c>
      <c r="AZ766" s="57">
        <v>0</v>
      </c>
      <c r="BA766" s="57"/>
      <c r="BB766" s="57"/>
      <c r="BC766" s="57"/>
      <c r="BD766" s="57"/>
      <c r="BE766" s="57"/>
      <c r="BF766" s="57"/>
      <c r="BG766" s="57"/>
      <c r="BH766" s="57"/>
      <c r="BI766" s="57"/>
    </row>
    <row r="767" spans="1:61">
      <c r="A767" s="57"/>
      <c r="B767" s="15"/>
      <c r="C767" s="10" t="s">
        <v>687</v>
      </c>
      <c r="D767" s="10"/>
      <c r="E767" s="10"/>
      <c r="F767" s="10"/>
      <c r="G767" s="10"/>
      <c r="H767" s="10"/>
      <c r="I767" s="10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45"/>
      <c r="Y767" s="134"/>
      <c r="Z767" s="145"/>
      <c r="AA767" s="145"/>
      <c r="AB767" s="145"/>
      <c r="AC767" s="71">
        <v>0</v>
      </c>
      <c r="AD767" s="71">
        <v>0</v>
      </c>
      <c r="AE767" s="71">
        <v>0</v>
      </c>
      <c r="AF767" s="71">
        <v>0</v>
      </c>
      <c r="AG767" s="71">
        <v>0</v>
      </c>
      <c r="AH767" s="71">
        <v>0</v>
      </c>
      <c r="AI767" s="71">
        <v>0</v>
      </c>
      <c r="AJ767" s="71">
        <v>0</v>
      </c>
      <c r="AK767" s="71">
        <v>0</v>
      </c>
      <c r="AL767" s="71">
        <v>0</v>
      </c>
      <c r="AM767" s="71">
        <v>0</v>
      </c>
      <c r="AN767" s="71">
        <v>0</v>
      </c>
      <c r="AO767" s="71">
        <v>0</v>
      </c>
      <c r="AP767" s="71">
        <v>0</v>
      </c>
      <c r="AQ767" s="71">
        <v>0</v>
      </c>
      <c r="AR767" s="71">
        <v>0</v>
      </c>
      <c r="AS767" s="71">
        <v>0</v>
      </c>
      <c r="AT767" s="71">
        <v>0</v>
      </c>
      <c r="AU767" s="71">
        <v>0</v>
      </c>
      <c r="AV767" s="71">
        <v>0</v>
      </c>
      <c r="AW767" s="85">
        <v>1</v>
      </c>
      <c r="AX767" s="85">
        <v>0</v>
      </c>
      <c r="AY767" s="162">
        <v>1</v>
      </c>
      <c r="AZ767" s="57">
        <v>0</v>
      </c>
      <c r="BA767" s="57"/>
      <c r="BB767" s="57"/>
      <c r="BC767" s="57"/>
      <c r="BD767" s="57"/>
      <c r="BE767" s="57"/>
      <c r="BF767" s="57"/>
      <c r="BG767" s="57"/>
      <c r="BH767" s="57"/>
      <c r="BI767" s="57"/>
    </row>
    <row r="768" spans="1:61">
      <c r="A768" s="57"/>
      <c r="B768" s="15"/>
      <c r="C768" s="10" t="s">
        <v>663</v>
      </c>
      <c r="D768" s="10"/>
      <c r="E768" s="10"/>
      <c r="F768" s="10"/>
      <c r="G768" s="10"/>
      <c r="H768" s="10"/>
      <c r="I768" s="10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45"/>
      <c r="Y768" s="134"/>
      <c r="Z768" s="145"/>
      <c r="AA768" s="145"/>
      <c r="AB768" s="145"/>
      <c r="AC768" s="145">
        <v>0</v>
      </c>
      <c r="AD768" s="145">
        <v>0</v>
      </c>
      <c r="AE768" s="145">
        <v>0</v>
      </c>
      <c r="AF768" s="145">
        <v>0</v>
      </c>
      <c r="AG768" s="71">
        <v>1</v>
      </c>
      <c r="AH768" s="134">
        <v>1</v>
      </c>
      <c r="AI768" s="134">
        <v>0</v>
      </c>
      <c r="AJ768" s="134">
        <v>1</v>
      </c>
      <c r="AK768" s="71">
        <v>0</v>
      </c>
      <c r="AL768" s="71">
        <v>0</v>
      </c>
      <c r="AM768" s="71">
        <v>1</v>
      </c>
      <c r="AN768" s="71">
        <v>0</v>
      </c>
      <c r="AO768" s="71">
        <v>1</v>
      </c>
      <c r="AP768" s="71">
        <v>1</v>
      </c>
      <c r="AQ768" s="71">
        <v>6</v>
      </c>
      <c r="AR768" s="71">
        <v>1</v>
      </c>
      <c r="AS768" s="71">
        <v>13</v>
      </c>
      <c r="AT768" s="71">
        <v>13</v>
      </c>
      <c r="AU768" s="53">
        <v>20</v>
      </c>
      <c r="AV768" s="53">
        <v>15</v>
      </c>
      <c r="AW768" s="53">
        <v>22</v>
      </c>
      <c r="AX768" s="53">
        <v>20</v>
      </c>
      <c r="AY768" s="162">
        <v>17</v>
      </c>
      <c r="AZ768" s="57">
        <v>26</v>
      </c>
      <c r="BA768" s="57"/>
      <c r="BB768" s="57"/>
      <c r="BC768" s="57"/>
      <c r="BD768" s="57"/>
      <c r="BE768" s="57"/>
      <c r="BF768" s="57"/>
      <c r="BG768" s="57"/>
      <c r="BH768" s="57"/>
      <c r="BI768" s="57"/>
    </row>
    <row r="769" spans="1:61">
      <c r="A769" s="57"/>
      <c r="B769" s="15"/>
      <c r="C769" s="10" t="s">
        <v>664</v>
      </c>
      <c r="D769" s="10"/>
      <c r="E769" s="10"/>
      <c r="F769" s="10"/>
      <c r="G769" s="10"/>
      <c r="H769" s="10"/>
      <c r="I769" s="10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45"/>
      <c r="Y769" s="134"/>
      <c r="Z769" s="145"/>
      <c r="AA769" s="145"/>
      <c r="AB769" s="145"/>
      <c r="AC769" s="145">
        <v>0</v>
      </c>
      <c r="AD769" s="145">
        <v>0</v>
      </c>
      <c r="AE769" s="145">
        <v>0</v>
      </c>
      <c r="AF769" s="145">
        <v>0</v>
      </c>
      <c r="AG769" s="71">
        <v>1</v>
      </c>
      <c r="AH769" s="134">
        <v>1</v>
      </c>
      <c r="AI769" s="134">
        <v>0</v>
      </c>
      <c r="AJ769" s="134">
        <v>2</v>
      </c>
      <c r="AK769" s="71">
        <v>0</v>
      </c>
      <c r="AL769" s="71">
        <v>0</v>
      </c>
      <c r="AM769" s="71">
        <v>1</v>
      </c>
      <c r="AN769" s="71">
        <v>0</v>
      </c>
      <c r="AO769" s="71">
        <v>1</v>
      </c>
      <c r="AP769" s="71">
        <v>1</v>
      </c>
      <c r="AQ769" s="71">
        <v>6</v>
      </c>
      <c r="AR769" s="71">
        <v>1</v>
      </c>
      <c r="AS769" s="71">
        <v>15</v>
      </c>
      <c r="AT769" s="71">
        <v>14</v>
      </c>
      <c r="AU769" s="71">
        <v>21</v>
      </c>
      <c r="AV769" s="71">
        <v>15</v>
      </c>
      <c r="AW769" s="71">
        <v>22</v>
      </c>
      <c r="AX769" s="71">
        <v>22</v>
      </c>
      <c r="AY769" s="162">
        <v>20</v>
      </c>
      <c r="AZ769" s="57">
        <v>26</v>
      </c>
      <c r="BA769" s="57"/>
      <c r="BB769" s="57"/>
      <c r="BC769" s="57"/>
      <c r="BD769" s="57"/>
      <c r="BE769" s="57"/>
      <c r="BF769" s="57"/>
      <c r="BG769" s="57"/>
      <c r="BH769" s="57"/>
      <c r="BI769" s="57"/>
    </row>
    <row r="770" spans="1:61">
      <c r="A770" s="57"/>
      <c r="B770" s="15"/>
      <c r="C770" s="10" t="s">
        <v>665</v>
      </c>
      <c r="D770" s="10"/>
      <c r="E770" s="10"/>
      <c r="F770" s="10"/>
      <c r="G770" s="10"/>
      <c r="H770" s="10"/>
      <c r="I770" s="10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45"/>
      <c r="Y770" s="134"/>
      <c r="Z770" s="145"/>
      <c r="AA770" s="145"/>
      <c r="AB770" s="145"/>
      <c r="AC770" s="145">
        <v>0</v>
      </c>
      <c r="AD770" s="145">
        <v>0</v>
      </c>
      <c r="AE770" s="145">
        <v>0</v>
      </c>
      <c r="AF770" s="134">
        <v>1</v>
      </c>
      <c r="AG770" s="71">
        <v>7</v>
      </c>
      <c r="AH770" s="134">
        <v>5</v>
      </c>
      <c r="AI770" s="134">
        <v>1</v>
      </c>
      <c r="AJ770" s="71">
        <v>0</v>
      </c>
      <c r="AK770" s="71">
        <v>0</v>
      </c>
      <c r="AL770" s="71">
        <v>0</v>
      </c>
      <c r="AM770" s="71">
        <v>1</v>
      </c>
      <c r="AN770" s="71">
        <v>1</v>
      </c>
      <c r="AO770" s="71">
        <v>21</v>
      </c>
      <c r="AP770" s="71">
        <v>23</v>
      </c>
      <c r="AQ770" s="71">
        <v>26</v>
      </c>
      <c r="AR770" s="71">
        <v>26</v>
      </c>
      <c r="AS770" s="71">
        <v>37</v>
      </c>
      <c r="AT770" s="71">
        <v>43</v>
      </c>
      <c r="AU770" s="71">
        <v>45</v>
      </c>
      <c r="AV770" s="71">
        <v>23</v>
      </c>
      <c r="AW770" s="71">
        <v>24</v>
      </c>
      <c r="AX770" s="71">
        <v>35</v>
      </c>
      <c r="AY770" s="162">
        <v>31</v>
      </c>
      <c r="AZ770" s="57">
        <v>42</v>
      </c>
      <c r="BA770" s="57"/>
      <c r="BB770" s="57"/>
      <c r="BC770" s="57"/>
      <c r="BD770" s="57"/>
      <c r="BE770" s="57"/>
      <c r="BF770" s="57"/>
      <c r="BG770" s="57"/>
      <c r="BH770" s="57"/>
      <c r="BI770" s="57"/>
    </row>
    <row r="771" spans="1:61">
      <c r="A771" s="57"/>
      <c r="B771" s="15"/>
      <c r="C771" s="10" t="s">
        <v>666</v>
      </c>
      <c r="D771" s="10"/>
      <c r="E771" s="10"/>
      <c r="F771" s="10"/>
      <c r="G771" s="10"/>
      <c r="H771" s="10"/>
      <c r="I771" s="10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45"/>
      <c r="Y771" s="134"/>
      <c r="Z771" s="145"/>
      <c r="AA771" s="145"/>
      <c r="AB771" s="145"/>
      <c r="AC771" s="184">
        <v>0</v>
      </c>
      <c r="AD771" s="184">
        <v>0</v>
      </c>
      <c r="AE771" s="184">
        <v>0</v>
      </c>
      <c r="AF771" s="71">
        <v>1</v>
      </c>
      <c r="AG771" s="71">
        <v>7</v>
      </c>
      <c r="AH771" s="71">
        <v>5</v>
      </c>
      <c r="AI771" s="71">
        <v>1</v>
      </c>
      <c r="AJ771" s="71">
        <v>0</v>
      </c>
      <c r="AK771" s="71">
        <v>0</v>
      </c>
      <c r="AL771" s="71">
        <v>0</v>
      </c>
      <c r="AM771" s="71">
        <v>1</v>
      </c>
      <c r="AN771" s="71">
        <v>1</v>
      </c>
      <c r="AO771" s="71">
        <v>21</v>
      </c>
      <c r="AP771" s="71">
        <v>23</v>
      </c>
      <c r="AQ771" s="71">
        <v>26</v>
      </c>
      <c r="AR771" s="71">
        <v>26</v>
      </c>
      <c r="AS771" s="71">
        <v>37</v>
      </c>
      <c r="AT771" s="71">
        <v>44</v>
      </c>
      <c r="AU771" s="71">
        <v>45</v>
      </c>
      <c r="AV771" s="71">
        <v>23</v>
      </c>
      <c r="AW771" s="71">
        <v>24</v>
      </c>
      <c r="AX771" s="71">
        <v>35</v>
      </c>
      <c r="AY771" s="162">
        <v>31</v>
      </c>
      <c r="AZ771" s="57">
        <v>43</v>
      </c>
      <c r="BA771" s="57"/>
      <c r="BB771" s="57"/>
      <c r="BC771" s="57"/>
      <c r="BD771" s="57"/>
      <c r="BE771" s="57"/>
      <c r="BF771" s="57"/>
      <c r="BG771" s="57"/>
      <c r="BH771" s="57"/>
      <c r="BI771" s="57"/>
    </row>
    <row r="772" spans="1:61">
      <c r="A772" s="57"/>
      <c r="B772" s="15"/>
      <c r="C772" s="10" t="s">
        <v>667</v>
      </c>
      <c r="D772" s="10"/>
      <c r="E772" s="10"/>
      <c r="F772" s="10"/>
      <c r="G772" s="10"/>
      <c r="H772" s="10"/>
      <c r="I772" s="10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45"/>
      <c r="Y772" s="134"/>
      <c r="Z772" s="145"/>
      <c r="AA772" s="145"/>
      <c r="AB772" s="145"/>
      <c r="AC772" s="196">
        <v>6</v>
      </c>
      <c r="AD772" s="196">
        <v>5.2</v>
      </c>
      <c r="AE772" s="193">
        <v>4.5</v>
      </c>
      <c r="AF772" s="193">
        <v>4.0999999999999996</v>
      </c>
      <c r="AG772" s="193">
        <v>4.0999999999999996</v>
      </c>
      <c r="AH772" s="193">
        <v>3.7</v>
      </c>
      <c r="AI772" s="193">
        <v>3.8</v>
      </c>
      <c r="AJ772" s="193">
        <v>4</v>
      </c>
      <c r="AK772" s="193">
        <v>4.0999999999999996</v>
      </c>
      <c r="AL772" s="193">
        <v>3.9</v>
      </c>
      <c r="AM772" s="231">
        <v>3.9</v>
      </c>
      <c r="AN772" s="231">
        <v>4.2</v>
      </c>
      <c r="AO772" s="231">
        <v>5.5</v>
      </c>
      <c r="AP772" s="231">
        <v>6.4</v>
      </c>
      <c r="AQ772" s="231">
        <v>8</v>
      </c>
      <c r="AR772" s="231">
        <v>8.6999999999999993</v>
      </c>
      <c r="AS772" s="231">
        <v>8.6999999999999993</v>
      </c>
      <c r="AT772" s="231">
        <v>8.9</v>
      </c>
      <c r="AU772" s="232">
        <v>8.67</v>
      </c>
      <c r="AV772" s="232">
        <v>9.02</v>
      </c>
      <c r="AW772" s="232">
        <v>9.7200000000000006</v>
      </c>
      <c r="AX772" s="232">
        <v>10.89</v>
      </c>
      <c r="AY772" s="162">
        <v>11.93</v>
      </c>
      <c r="AZ772" s="57">
        <v>12.16</v>
      </c>
      <c r="BA772" s="57"/>
      <c r="BB772" s="57"/>
      <c r="BC772" s="57"/>
      <c r="BD772" s="57"/>
      <c r="BE772" s="57"/>
      <c r="BF772" s="57"/>
      <c r="BG772" s="57"/>
      <c r="BH772" s="57"/>
      <c r="BI772" s="57"/>
    </row>
    <row r="773" spans="1:61">
      <c r="A773" s="57"/>
      <c r="B773" s="15" t="s">
        <v>668</v>
      </c>
      <c r="C773" s="10" t="s">
        <v>669</v>
      </c>
      <c r="D773" s="10" t="s">
        <v>690</v>
      </c>
      <c r="E773" s="10"/>
      <c r="F773" s="10"/>
      <c r="G773" s="10"/>
      <c r="H773" s="10"/>
      <c r="I773" s="10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45"/>
      <c r="Y773" s="134"/>
      <c r="Z773" s="145"/>
      <c r="AA773" s="145"/>
      <c r="AB773" s="145"/>
      <c r="AC773" s="184">
        <v>298</v>
      </c>
      <c r="AD773" s="185">
        <v>266</v>
      </c>
      <c r="AE773" s="71">
        <v>240</v>
      </c>
      <c r="AF773" s="71">
        <v>206</v>
      </c>
      <c r="AG773" s="53">
        <v>225</v>
      </c>
      <c r="AH773" s="71">
        <v>252</v>
      </c>
      <c r="AI773" s="71">
        <v>216</v>
      </c>
      <c r="AJ773" s="71">
        <v>249</v>
      </c>
      <c r="AK773" s="71">
        <v>260</v>
      </c>
      <c r="AL773" s="71">
        <v>257</v>
      </c>
      <c r="AM773" s="71">
        <v>395</v>
      </c>
      <c r="AN773" s="71">
        <v>460</v>
      </c>
      <c r="AO773" s="71">
        <v>955</v>
      </c>
      <c r="AP773" s="71">
        <v>1092</v>
      </c>
      <c r="AQ773" s="71">
        <v>1081</v>
      </c>
      <c r="AR773" s="71">
        <v>1172</v>
      </c>
      <c r="AS773" s="71">
        <v>1089</v>
      </c>
      <c r="AT773" s="71">
        <v>1566</v>
      </c>
      <c r="AU773" s="71">
        <v>1569</v>
      </c>
      <c r="AV773" s="71">
        <v>1628</v>
      </c>
      <c r="AW773" s="71">
        <v>1641</v>
      </c>
      <c r="AX773" s="162"/>
      <c r="AY773" s="162"/>
      <c r="AZ773" s="57"/>
      <c r="BA773" s="57"/>
      <c r="BB773" s="57"/>
      <c r="BC773" s="57"/>
      <c r="BD773" s="57"/>
      <c r="BE773" s="57"/>
      <c r="BF773" s="57"/>
      <c r="BG773" s="57"/>
      <c r="BH773" s="57"/>
      <c r="BI773" s="57"/>
    </row>
    <row r="774" spans="1:61">
      <c r="A774" s="57"/>
      <c r="B774" s="15"/>
      <c r="C774" s="10" t="s">
        <v>670</v>
      </c>
      <c r="D774" s="10" t="s">
        <v>690</v>
      </c>
      <c r="E774" s="10"/>
      <c r="F774" s="10"/>
      <c r="G774" s="10"/>
      <c r="H774" s="10"/>
      <c r="I774" s="10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45"/>
      <c r="Y774" s="134"/>
      <c r="Z774" s="145"/>
      <c r="AA774" s="145"/>
      <c r="AB774" s="145"/>
      <c r="AC774" s="184">
        <v>127</v>
      </c>
      <c r="AD774" s="185">
        <v>102</v>
      </c>
      <c r="AE774" s="71">
        <v>91</v>
      </c>
      <c r="AF774" s="71">
        <v>97</v>
      </c>
      <c r="AG774" s="71">
        <v>99</v>
      </c>
      <c r="AH774" s="71">
        <v>72</v>
      </c>
      <c r="AI774" s="71">
        <v>78</v>
      </c>
      <c r="AJ774" s="71">
        <v>81</v>
      </c>
      <c r="AK774" s="71">
        <v>84</v>
      </c>
      <c r="AL774" s="71">
        <v>92</v>
      </c>
      <c r="AM774" s="71">
        <v>173</v>
      </c>
      <c r="AN774" s="71">
        <v>198</v>
      </c>
      <c r="AO774" s="71">
        <v>618</v>
      </c>
      <c r="AP774" s="71">
        <v>698</v>
      </c>
      <c r="AQ774" s="71">
        <v>702</v>
      </c>
      <c r="AR774" s="71">
        <v>749</v>
      </c>
      <c r="AS774" s="71">
        <v>691</v>
      </c>
      <c r="AT774" s="71">
        <v>1167</v>
      </c>
      <c r="AU774" s="71">
        <v>1184</v>
      </c>
      <c r="AV774" s="71">
        <v>1260</v>
      </c>
      <c r="AW774" s="71">
        <v>1248</v>
      </c>
      <c r="AX774" s="162"/>
      <c r="AY774" s="162"/>
      <c r="AZ774" s="57"/>
      <c r="BA774" s="57"/>
      <c r="BB774" s="57"/>
      <c r="BC774" s="57"/>
      <c r="BD774" s="57"/>
      <c r="BE774" s="57"/>
      <c r="BF774" s="57"/>
      <c r="BG774" s="57"/>
      <c r="BH774" s="57"/>
      <c r="BI774" s="57"/>
    </row>
    <row r="775" spans="1:61">
      <c r="A775" s="57"/>
      <c r="B775" s="15"/>
      <c r="C775" s="10" t="s">
        <v>671</v>
      </c>
      <c r="D775" s="10" t="s">
        <v>690</v>
      </c>
      <c r="E775" s="10"/>
      <c r="F775" s="10"/>
      <c r="G775" s="10"/>
      <c r="H775" s="10"/>
      <c r="I775" s="10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45"/>
      <c r="Y775" s="134"/>
      <c r="Z775" s="145"/>
      <c r="AA775" s="145"/>
      <c r="AB775" s="145"/>
      <c r="AC775" s="184">
        <v>828</v>
      </c>
      <c r="AD775" s="185">
        <v>762</v>
      </c>
      <c r="AE775" s="71">
        <v>750</v>
      </c>
      <c r="AF775" s="71">
        <v>745</v>
      </c>
      <c r="AG775" s="71">
        <v>993</v>
      </c>
      <c r="AH775" s="71">
        <v>879</v>
      </c>
      <c r="AI775" s="71">
        <v>673</v>
      </c>
      <c r="AJ775" s="71">
        <v>569</v>
      </c>
      <c r="AK775" s="71">
        <v>596</v>
      </c>
      <c r="AL775" s="71">
        <v>604</v>
      </c>
      <c r="AM775" s="71">
        <v>688</v>
      </c>
      <c r="AN775" s="71">
        <v>747</v>
      </c>
      <c r="AO775" s="71">
        <v>481</v>
      </c>
      <c r="AP775" s="71">
        <v>535</v>
      </c>
      <c r="AQ775" s="71">
        <v>547</v>
      </c>
      <c r="AR775" s="71">
        <v>522</v>
      </c>
      <c r="AS775" s="71">
        <v>505</v>
      </c>
      <c r="AT775" s="71">
        <v>135</v>
      </c>
      <c r="AU775" s="71">
        <v>143</v>
      </c>
      <c r="AV775" s="71">
        <v>168</v>
      </c>
      <c r="AW775" s="71">
        <v>154</v>
      </c>
      <c r="AX775" s="162"/>
      <c r="AY775" s="162"/>
      <c r="AZ775" s="57"/>
      <c r="BA775" s="57"/>
      <c r="BB775" s="57"/>
      <c r="BC775" s="57"/>
      <c r="BD775" s="57"/>
      <c r="BE775" s="57"/>
      <c r="BF775" s="57"/>
      <c r="BG775" s="57"/>
      <c r="BH775" s="57"/>
      <c r="BI775" s="57"/>
    </row>
    <row r="776" spans="1:61">
      <c r="A776" s="57"/>
      <c r="B776" s="15"/>
      <c r="C776" s="10" t="s">
        <v>691</v>
      </c>
      <c r="D776" s="10" t="s">
        <v>690</v>
      </c>
      <c r="E776" s="10"/>
      <c r="F776" s="10"/>
      <c r="G776" s="10"/>
      <c r="H776" s="10"/>
      <c r="I776" s="10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45"/>
      <c r="Y776" s="134"/>
      <c r="Z776" s="145"/>
      <c r="AA776" s="145"/>
      <c r="AB776" s="145"/>
      <c r="AC776" s="216"/>
      <c r="AD776" s="216"/>
      <c r="AE776" s="216"/>
      <c r="AF776" s="216"/>
      <c r="AG776" s="216"/>
      <c r="AH776" s="216"/>
      <c r="AI776" s="216"/>
      <c r="AJ776" s="216"/>
      <c r="AK776" s="216"/>
      <c r="AL776" s="216"/>
      <c r="AM776" s="216"/>
      <c r="AN776" s="71">
        <v>983</v>
      </c>
      <c r="AO776" s="71">
        <v>1206</v>
      </c>
      <c r="AP776" s="71">
        <v>1249</v>
      </c>
      <c r="AQ776" s="71">
        <v>1840</v>
      </c>
      <c r="AR776" s="71">
        <v>2920</v>
      </c>
      <c r="AS776" s="71">
        <v>2991</v>
      </c>
      <c r="AT776" s="71">
        <v>4681</v>
      </c>
      <c r="AU776" s="71">
        <v>4446</v>
      </c>
      <c r="AV776" s="71">
        <v>4479</v>
      </c>
      <c r="AW776" s="71">
        <v>4229</v>
      </c>
      <c r="AX776" s="162"/>
      <c r="AY776" s="162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</row>
    <row r="777" spans="1:61">
      <c r="A777" s="57"/>
      <c r="B777" s="15"/>
      <c r="C777" s="10" t="s">
        <v>689</v>
      </c>
      <c r="D777" s="10" t="s">
        <v>690</v>
      </c>
      <c r="E777" s="10"/>
      <c r="F777" s="10"/>
      <c r="G777" s="10"/>
      <c r="H777" s="10"/>
      <c r="I777" s="10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45"/>
      <c r="Y777" s="134"/>
      <c r="Z777" s="145"/>
      <c r="AA777" s="145"/>
      <c r="AB777" s="145"/>
      <c r="AC777" s="216"/>
      <c r="AD777" s="216"/>
      <c r="AE777" s="216"/>
      <c r="AF777" s="216"/>
      <c r="AG777" s="216"/>
      <c r="AH777" s="216"/>
      <c r="AI777" s="216"/>
      <c r="AJ777" s="216"/>
      <c r="AK777" s="216"/>
      <c r="AL777" s="216"/>
      <c r="AM777" s="216"/>
      <c r="AN777" s="71">
        <v>760</v>
      </c>
      <c r="AO777" s="71">
        <v>910</v>
      </c>
      <c r="AP777" s="71">
        <v>949</v>
      </c>
      <c r="AQ777" s="71">
        <v>1362</v>
      </c>
      <c r="AR777" s="71">
        <v>2139</v>
      </c>
      <c r="AS777" s="57">
        <v>2168</v>
      </c>
      <c r="AT777" s="71">
        <v>3413</v>
      </c>
      <c r="AU777" s="71">
        <v>3247</v>
      </c>
      <c r="AV777" s="71">
        <v>3288</v>
      </c>
      <c r="AW777" s="71">
        <v>3081</v>
      </c>
      <c r="AX777" s="162"/>
      <c r="AY777" s="162"/>
      <c r="AZ777" s="57"/>
      <c r="BA777" s="57"/>
      <c r="BB777" s="57"/>
      <c r="BC777" s="57"/>
      <c r="BD777" s="57"/>
      <c r="BE777" s="57"/>
      <c r="BF777" s="57"/>
      <c r="BG777" s="57"/>
      <c r="BH777" s="57"/>
      <c r="BI777" s="57"/>
    </row>
    <row r="778" spans="1:61">
      <c r="A778" s="57"/>
      <c r="B778" s="15"/>
      <c r="C778" s="10" t="s">
        <v>672</v>
      </c>
      <c r="D778" s="10" t="s">
        <v>690</v>
      </c>
      <c r="E778" s="10"/>
      <c r="F778" s="10"/>
      <c r="G778" s="10"/>
      <c r="H778" s="10"/>
      <c r="I778" s="10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45"/>
      <c r="Y778" s="134"/>
      <c r="Z778" s="145"/>
      <c r="AA778" s="145"/>
      <c r="AB778" s="145"/>
      <c r="AC778" s="184">
        <v>569</v>
      </c>
      <c r="AD778" s="185">
        <v>547</v>
      </c>
      <c r="AE778" s="71">
        <v>547</v>
      </c>
      <c r="AF778" s="71">
        <v>587</v>
      </c>
      <c r="AG778" s="71">
        <v>672</v>
      </c>
      <c r="AH778" s="71">
        <v>695</v>
      </c>
      <c r="AI778" s="71">
        <v>690</v>
      </c>
      <c r="AJ778" s="71">
        <v>695</v>
      </c>
      <c r="AK778" s="71">
        <v>773</v>
      </c>
      <c r="AL778" s="71">
        <v>716</v>
      </c>
      <c r="AM778" s="71">
        <v>763</v>
      </c>
      <c r="AN778" s="71">
        <v>758</v>
      </c>
      <c r="AO778" s="71">
        <v>733</v>
      </c>
      <c r="AP778" s="71">
        <v>752</v>
      </c>
      <c r="AQ778" s="71">
        <v>789</v>
      </c>
      <c r="AR778" s="71">
        <v>829</v>
      </c>
      <c r="AS778" s="71">
        <v>797</v>
      </c>
      <c r="AT778" s="71">
        <v>790</v>
      </c>
      <c r="AU778" s="71">
        <v>851</v>
      </c>
      <c r="AV778" s="71">
        <v>771</v>
      </c>
      <c r="AW778" s="71">
        <v>777</v>
      </c>
      <c r="AX778" s="162">
        <v>827</v>
      </c>
      <c r="AY778" s="162">
        <v>798</v>
      </c>
      <c r="AZ778" s="57">
        <v>864</v>
      </c>
      <c r="BA778" s="57"/>
      <c r="BB778" s="57"/>
      <c r="BC778" s="57"/>
      <c r="BD778" s="57"/>
      <c r="BE778" s="57"/>
      <c r="BF778" s="57"/>
      <c r="BG778" s="57"/>
      <c r="BH778" s="57"/>
      <c r="BI778" s="57"/>
    </row>
    <row r="779" spans="1:61">
      <c r="A779" s="57"/>
      <c r="B779" s="15"/>
      <c r="C779" s="10" t="s">
        <v>673</v>
      </c>
      <c r="D779" s="10" t="s">
        <v>690</v>
      </c>
      <c r="E779" s="10"/>
      <c r="F779" s="10"/>
      <c r="G779" s="10"/>
      <c r="H779" s="10"/>
      <c r="I779" s="10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45"/>
      <c r="Y779" s="134"/>
      <c r="Z779" s="145"/>
      <c r="AA779" s="145"/>
      <c r="AB779" s="145"/>
      <c r="AC779" s="184">
        <v>74</v>
      </c>
      <c r="AD779" s="185">
        <v>72</v>
      </c>
      <c r="AE779" s="71">
        <v>75</v>
      </c>
      <c r="AF779" s="71">
        <v>75</v>
      </c>
      <c r="AG779" s="71">
        <v>70</v>
      </c>
      <c r="AH779" s="71">
        <v>70</v>
      </c>
      <c r="AI779" s="71">
        <v>73</v>
      </c>
      <c r="AJ779" s="71">
        <v>73</v>
      </c>
      <c r="AK779" s="71">
        <v>71</v>
      </c>
      <c r="AL779" s="71">
        <v>71</v>
      </c>
      <c r="AM779" s="71">
        <v>70</v>
      </c>
      <c r="AN779" s="71">
        <v>68</v>
      </c>
      <c r="AO779" s="71">
        <v>65</v>
      </c>
      <c r="AP779" s="71">
        <v>65</v>
      </c>
      <c r="AQ779" s="71">
        <v>64</v>
      </c>
      <c r="AR779" s="71">
        <v>65</v>
      </c>
      <c r="AS779" s="71">
        <v>63</v>
      </c>
      <c r="AT779" s="71">
        <v>62</v>
      </c>
      <c r="AU779" s="71">
        <v>58</v>
      </c>
      <c r="AV779" s="71">
        <v>57</v>
      </c>
      <c r="AW779" s="71">
        <v>57</v>
      </c>
      <c r="AX779" s="71">
        <v>57</v>
      </c>
      <c r="AY779" s="71">
        <v>57</v>
      </c>
      <c r="AZ779" s="71">
        <v>57</v>
      </c>
      <c r="BA779" s="57"/>
      <c r="BB779" s="57"/>
      <c r="BC779" s="57"/>
      <c r="BD779" s="57"/>
      <c r="BE779" s="57"/>
      <c r="BF779" s="57"/>
      <c r="BG779" s="57"/>
      <c r="BH779" s="57"/>
      <c r="BI779" s="57"/>
    </row>
    <row r="780" spans="1:61">
      <c r="A780" s="57"/>
      <c r="B780" s="15"/>
      <c r="C780" s="10" t="s">
        <v>674</v>
      </c>
      <c r="D780" s="10" t="s">
        <v>690</v>
      </c>
      <c r="E780" s="10"/>
      <c r="F780" s="10"/>
      <c r="G780" s="10"/>
      <c r="H780" s="10"/>
      <c r="I780" s="10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45"/>
      <c r="Y780" s="134"/>
      <c r="Z780" s="145"/>
      <c r="AA780" s="145"/>
      <c r="AB780" s="145"/>
      <c r="AC780" s="184">
        <v>4970</v>
      </c>
      <c r="AD780" s="185">
        <v>4888</v>
      </c>
      <c r="AE780" s="71">
        <v>4612</v>
      </c>
      <c r="AF780" s="71">
        <v>4315</v>
      </c>
      <c r="AG780" s="71">
        <v>4132</v>
      </c>
      <c r="AH780" s="71">
        <v>3817</v>
      </c>
      <c r="AI780" s="71">
        <v>5252</v>
      </c>
      <c r="AJ780" s="71">
        <v>5511</v>
      </c>
      <c r="AK780" s="71">
        <v>5162</v>
      </c>
      <c r="AL780" s="71">
        <v>4874</v>
      </c>
      <c r="AM780" s="71">
        <v>4780</v>
      </c>
      <c r="AN780" s="71">
        <v>4765</v>
      </c>
      <c r="AO780" s="71">
        <v>3347</v>
      </c>
      <c r="AP780" s="71">
        <v>3220</v>
      </c>
      <c r="AQ780" s="71">
        <v>3109</v>
      </c>
      <c r="AR780" s="71">
        <v>4149</v>
      </c>
      <c r="AS780" s="71">
        <v>4231</v>
      </c>
      <c r="AT780" s="71">
        <v>4353</v>
      </c>
      <c r="AU780" s="71">
        <v>2909</v>
      </c>
      <c r="AV780" s="71">
        <v>2859</v>
      </c>
      <c r="AW780" s="71">
        <v>2749</v>
      </c>
      <c r="AX780" s="146">
        <v>2732</v>
      </c>
      <c r="AY780" s="162">
        <v>2481</v>
      </c>
      <c r="AZ780" s="57">
        <v>2265</v>
      </c>
      <c r="BA780" s="57"/>
      <c r="BB780" s="57"/>
      <c r="BC780" s="57"/>
      <c r="BD780" s="57"/>
      <c r="BE780" s="57"/>
      <c r="BF780" s="57"/>
      <c r="BG780" s="57"/>
      <c r="BH780" s="57"/>
      <c r="BI780" s="57"/>
    </row>
    <row r="781" spans="1:61">
      <c r="A781" s="57"/>
      <c r="B781" s="15" t="s">
        <v>680</v>
      </c>
      <c r="C781" s="10" t="s">
        <v>681</v>
      </c>
      <c r="D781" s="10"/>
      <c r="E781" s="10"/>
      <c r="F781" s="10"/>
      <c r="G781" s="10"/>
      <c r="H781" s="10"/>
      <c r="I781" s="10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45"/>
      <c r="Y781" s="134"/>
      <c r="Z781" s="145"/>
      <c r="AA781" s="145"/>
      <c r="AB781" s="145"/>
      <c r="AC781" s="184">
        <v>1832</v>
      </c>
      <c r="AD781" s="185">
        <v>1819</v>
      </c>
      <c r="AE781" s="71">
        <v>1850</v>
      </c>
      <c r="AF781" s="71">
        <v>1848</v>
      </c>
      <c r="AG781" s="71">
        <v>1913</v>
      </c>
      <c r="AH781" s="71">
        <v>1903</v>
      </c>
      <c r="AI781" s="71">
        <v>1902</v>
      </c>
      <c r="AJ781" s="71">
        <v>1928</v>
      </c>
      <c r="AK781" s="71">
        <v>1950</v>
      </c>
      <c r="AL781" s="71">
        <v>1954</v>
      </c>
      <c r="AM781" s="71">
        <v>1938</v>
      </c>
      <c r="AN781" s="71">
        <v>1843</v>
      </c>
      <c r="AO781" s="71">
        <v>1803</v>
      </c>
      <c r="AP781" s="71">
        <v>1758</v>
      </c>
      <c r="AQ781" s="71">
        <v>1787</v>
      </c>
      <c r="AR781" s="71">
        <v>1734</v>
      </c>
      <c r="AS781" s="71">
        <v>1681</v>
      </c>
      <c r="AT781" s="71">
        <v>1649</v>
      </c>
      <c r="AU781" s="71">
        <v>1600</v>
      </c>
      <c r="AV781" s="71">
        <v>1576</v>
      </c>
      <c r="AW781" s="71">
        <v>1517</v>
      </c>
      <c r="AX781" s="146">
        <v>1469</v>
      </c>
      <c r="AY781" s="146">
        <v>1438</v>
      </c>
      <c r="AZ781" s="57">
        <v>1409</v>
      </c>
      <c r="BA781" s="57"/>
      <c r="BB781" s="57"/>
      <c r="BC781" s="57"/>
      <c r="BD781" s="57"/>
      <c r="BE781" s="57"/>
      <c r="BF781" s="57"/>
      <c r="BG781" s="57"/>
      <c r="BH781" s="57"/>
      <c r="BI781" s="57"/>
    </row>
    <row r="782" spans="1:61">
      <c r="A782" s="57"/>
      <c r="B782" s="15" t="s">
        <v>682</v>
      </c>
      <c r="C782" s="10" t="s">
        <v>683</v>
      </c>
      <c r="D782" s="10"/>
      <c r="E782" s="10"/>
      <c r="F782" s="10"/>
      <c r="G782" s="10"/>
      <c r="H782" s="10"/>
      <c r="I782" s="10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45"/>
      <c r="Y782" s="134"/>
      <c r="Z782" s="145"/>
      <c r="AA782" s="145"/>
      <c r="AB782" s="145"/>
      <c r="AC782" s="184"/>
      <c r="AD782" s="185"/>
      <c r="AE782" s="71"/>
      <c r="AF782" s="71"/>
      <c r="AG782" s="71"/>
      <c r="AH782" s="71"/>
      <c r="AI782" s="71"/>
      <c r="AJ782" s="71"/>
      <c r="AK782" s="216"/>
      <c r="AL782" s="216"/>
      <c r="AM782" s="216"/>
      <c r="AN782" s="216"/>
      <c r="AO782" s="216"/>
      <c r="AP782" s="216"/>
      <c r="AQ782" s="216"/>
      <c r="AR782" s="216"/>
      <c r="AS782" s="216"/>
      <c r="AT782" s="216"/>
      <c r="AU782" s="216"/>
      <c r="AV782" s="71">
        <v>10124</v>
      </c>
      <c r="AW782" s="71">
        <v>10497</v>
      </c>
      <c r="AX782" s="146">
        <v>10840</v>
      </c>
      <c r="AY782" s="146">
        <v>11171</v>
      </c>
      <c r="AZ782" s="23">
        <v>11435</v>
      </c>
      <c r="BA782" s="57"/>
      <c r="BB782" s="57"/>
      <c r="BC782" s="57"/>
      <c r="BD782" s="57"/>
      <c r="BE782" s="57"/>
      <c r="BF782" s="57"/>
      <c r="BG782" s="57"/>
      <c r="BH782" s="57"/>
      <c r="BI782" s="57"/>
    </row>
    <row r="783" spans="1:61">
      <c r="A783" s="57"/>
      <c r="B783" s="15" t="s">
        <v>720</v>
      </c>
      <c r="C783" s="10" t="s">
        <v>719</v>
      </c>
      <c r="D783" s="10"/>
      <c r="E783" s="10"/>
      <c r="F783" s="10"/>
      <c r="G783" s="10"/>
      <c r="H783" s="10"/>
      <c r="I783" s="10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45"/>
      <c r="Y783" s="134"/>
      <c r="Z783" s="145"/>
      <c r="AA783" s="145"/>
      <c r="AB783" s="145"/>
      <c r="AC783" s="71">
        <v>8510</v>
      </c>
      <c r="AD783" s="71">
        <v>8870</v>
      </c>
      <c r="AE783" s="71">
        <v>9380</v>
      </c>
      <c r="AF783" s="71">
        <v>10237</v>
      </c>
      <c r="AG783" s="71">
        <v>10723</v>
      </c>
      <c r="AH783" s="71">
        <v>11232</v>
      </c>
      <c r="AI783" s="71">
        <v>11631</v>
      </c>
      <c r="AJ783" s="71">
        <v>12278</v>
      </c>
      <c r="AK783" s="71">
        <v>12770</v>
      </c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146"/>
      <c r="AY783" s="146"/>
      <c r="AZ783" s="57"/>
      <c r="BA783" s="57"/>
      <c r="BB783" s="57"/>
      <c r="BC783" s="57"/>
      <c r="BD783" s="57"/>
      <c r="BE783" s="57"/>
      <c r="BF783" s="57"/>
      <c r="BG783" s="57"/>
      <c r="BH783" s="57"/>
      <c r="BI783" s="57"/>
    </row>
    <row r="784" spans="1:61">
      <c r="A784" s="57"/>
      <c r="B784" s="15" t="s">
        <v>428</v>
      </c>
      <c r="C784" s="15" t="s">
        <v>359</v>
      </c>
      <c r="D784" s="10" t="s">
        <v>703</v>
      </c>
      <c r="E784" s="10"/>
      <c r="F784" s="10"/>
      <c r="G784" s="10"/>
      <c r="H784" s="10"/>
      <c r="I784" s="10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45"/>
      <c r="Y784" s="134"/>
      <c r="Z784" s="145"/>
      <c r="AA784" s="145"/>
      <c r="AB784" s="145" t="s">
        <v>643</v>
      </c>
      <c r="AC784" s="184">
        <v>1324</v>
      </c>
      <c r="AD784" s="185">
        <v>1501</v>
      </c>
      <c r="AE784" s="71">
        <v>1571</v>
      </c>
      <c r="AF784" s="71">
        <v>1683</v>
      </c>
      <c r="AG784" s="71">
        <v>1787</v>
      </c>
      <c r="AH784" s="71">
        <v>1901</v>
      </c>
      <c r="AI784" s="71">
        <v>1995</v>
      </c>
      <c r="AJ784" s="71">
        <v>2081</v>
      </c>
      <c r="AK784" s="71">
        <v>2218</v>
      </c>
      <c r="AL784" s="71">
        <f>SUM(AL785:AL790)</f>
        <v>2367</v>
      </c>
      <c r="AM784" s="134">
        <v>2483</v>
      </c>
      <c r="AN784" s="134">
        <v>2477</v>
      </c>
      <c r="AO784" s="134">
        <v>2240</v>
      </c>
      <c r="AP784" s="134">
        <v>2146</v>
      </c>
      <c r="AQ784" s="71">
        <v>2240</v>
      </c>
      <c r="AR784" s="134">
        <v>2270</v>
      </c>
      <c r="AS784" s="134">
        <v>2259</v>
      </c>
      <c r="AT784" s="71">
        <v>2299</v>
      </c>
      <c r="AU784" s="71">
        <v>2428</v>
      </c>
      <c r="AV784" s="71">
        <v>2467</v>
      </c>
      <c r="AW784" s="71">
        <v>2532</v>
      </c>
      <c r="AX784" s="162">
        <v>2594</v>
      </c>
      <c r="AY784" s="162">
        <v>2558</v>
      </c>
      <c r="AZ784" s="57">
        <v>2575</v>
      </c>
      <c r="BA784" s="57"/>
      <c r="BB784" s="57"/>
      <c r="BC784" s="57"/>
      <c r="BD784" s="57"/>
      <c r="BE784" s="57"/>
      <c r="BF784" s="57"/>
      <c r="BG784" s="57"/>
      <c r="BH784" s="57"/>
      <c r="BI784" s="57"/>
    </row>
    <row r="785" spans="1:61">
      <c r="A785" s="57"/>
      <c r="B785" s="15"/>
      <c r="C785" s="15" t="s">
        <v>620</v>
      </c>
      <c r="D785" s="10" t="s">
        <v>703</v>
      </c>
      <c r="E785" s="10"/>
      <c r="F785" s="10"/>
      <c r="G785" s="10"/>
      <c r="H785" s="10"/>
      <c r="I785" s="10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45"/>
      <c r="Y785" s="134"/>
      <c r="Z785" s="145"/>
      <c r="AA785" s="145"/>
      <c r="AB785" s="145"/>
      <c r="AC785" s="184">
        <v>297</v>
      </c>
      <c r="AD785" s="185">
        <v>338</v>
      </c>
      <c r="AE785" s="71">
        <v>360</v>
      </c>
      <c r="AF785" s="71">
        <v>381</v>
      </c>
      <c r="AG785" s="71">
        <v>408</v>
      </c>
      <c r="AH785" s="71">
        <v>453</v>
      </c>
      <c r="AI785" s="71">
        <v>489</v>
      </c>
      <c r="AJ785" s="71">
        <v>554</v>
      </c>
      <c r="AK785" s="71">
        <v>604</v>
      </c>
      <c r="AL785" s="71">
        <v>665</v>
      </c>
      <c r="AM785" s="57">
        <v>687</v>
      </c>
      <c r="AN785" s="57">
        <v>668</v>
      </c>
      <c r="AO785" s="57">
        <v>617</v>
      </c>
      <c r="AP785" s="57">
        <v>701</v>
      </c>
      <c r="AQ785" s="57">
        <v>736</v>
      </c>
      <c r="AR785" s="57">
        <v>745</v>
      </c>
      <c r="AS785" s="57">
        <v>749</v>
      </c>
      <c r="AT785" s="71">
        <v>743</v>
      </c>
      <c r="AU785" s="71">
        <v>790</v>
      </c>
      <c r="AV785" s="71">
        <v>809</v>
      </c>
      <c r="AW785" s="71">
        <v>838</v>
      </c>
      <c r="AX785" s="162">
        <v>871</v>
      </c>
      <c r="AY785" s="162">
        <v>861</v>
      </c>
      <c r="AZ785" s="57">
        <v>878</v>
      </c>
      <c r="BA785" s="57"/>
      <c r="BB785" s="57"/>
      <c r="BC785" s="57"/>
      <c r="BD785" s="57"/>
      <c r="BE785" s="57"/>
      <c r="BF785" s="57"/>
      <c r="BG785" s="57"/>
      <c r="BH785" s="57"/>
      <c r="BI785" s="57"/>
    </row>
    <row r="786" spans="1:61">
      <c r="A786" s="57"/>
      <c r="B786" s="15"/>
      <c r="C786" s="15" t="s">
        <v>621</v>
      </c>
      <c r="D786" s="10" t="s">
        <v>703</v>
      </c>
      <c r="E786" s="10"/>
      <c r="F786" s="10"/>
      <c r="G786" s="10"/>
      <c r="H786" s="10"/>
      <c r="I786" s="10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45"/>
      <c r="Y786" s="134"/>
      <c r="Z786" s="145"/>
      <c r="AA786" s="145"/>
      <c r="AB786" s="145"/>
      <c r="AC786" s="184">
        <v>285</v>
      </c>
      <c r="AD786" s="185">
        <v>331</v>
      </c>
      <c r="AE786" s="71">
        <v>351</v>
      </c>
      <c r="AF786" s="71">
        <v>356</v>
      </c>
      <c r="AG786" s="71">
        <v>373</v>
      </c>
      <c r="AH786" s="71">
        <v>395</v>
      </c>
      <c r="AI786" s="71">
        <v>414</v>
      </c>
      <c r="AJ786" s="71">
        <v>425</v>
      </c>
      <c r="AK786" s="71">
        <v>469</v>
      </c>
      <c r="AL786" s="71">
        <v>464</v>
      </c>
      <c r="AM786" s="134">
        <v>483</v>
      </c>
      <c r="AN786" s="134">
        <v>485</v>
      </c>
      <c r="AO786" s="134">
        <v>435</v>
      </c>
      <c r="AP786" s="134">
        <v>413</v>
      </c>
      <c r="AQ786" s="71">
        <v>411</v>
      </c>
      <c r="AR786" s="134">
        <v>405</v>
      </c>
      <c r="AS786" s="134">
        <v>387</v>
      </c>
      <c r="AT786" s="71">
        <v>387</v>
      </c>
      <c r="AU786" s="71">
        <v>398</v>
      </c>
      <c r="AV786" s="71">
        <v>401</v>
      </c>
      <c r="AW786" s="71">
        <v>404</v>
      </c>
      <c r="AX786" s="162">
        <v>406</v>
      </c>
      <c r="AY786" s="162">
        <v>384</v>
      </c>
      <c r="AZ786" s="57">
        <v>371</v>
      </c>
      <c r="BA786" s="57"/>
      <c r="BB786" s="57"/>
      <c r="BC786" s="57"/>
      <c r="BD786" s="57"/>
      <c r="BE786" s="57"/>
      <c r="BF786" s="57"/>
      <c r="BG786" s="57"/>
      <c r="BH786" s="57"/>
      <c r="BI786" s="57"/>
    </row>
    <row r="787" spans="1:61">
      <c r="A787" s="57"/>
      <c r="B787" s="15"/>
      <c r="C787" s="15" t="s">
        <v>622</v>
      </c>
      <c r="D787" s="10" t="s">
        <v>703</v>
      </c>
      <c r="E787" s="10"/>
      <c r="F787" s="10"/>
      <c r="G787" s="10"/>
      <c r="H787" s="10"/>
      <c r="I787" s="10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45"/>
      <c r="Y787" s="134"/>
      <c r="Z787" s="145"/>
      <c r="AA787" s="145"/>
      <c r="AB787" s="145"/>
      <c r="AC787" s="184">
        <v>258</v>
      </c>
      <c r="AD787" s="185">
        <v>302</v>
      </c>
      <c r="AE787" s="71">
        <v>325</v>
      </c>
      <c r="AF787" s="71">
        <v>350</v>
      </c>
      <c r="AG787" s="71">
        <v>370</v>
      </c>
      <c r="AH787" s="71">
        <v>385</v>
      </c>
      <c r="AI787" s="71">
        <v>411</v>
      </c>
      <c r="AJ787" s="71">
        <v>410</v>
      </c>
      <c r="AK787" s="71">
        <v>422</v>
      </c>
      <c r="AL787" s="71">
        <v>452</v>
      </c>
      <c r="AM787" s="134">
        <v>497</v>
      </c>
      <c r="AN787" s="134">
        <v>499</v>
      </c>
      <c r="AO787" s="134">
        <v>458</v>
      </c>
      <c r="AP787" s="134">
        <v>379</v>
      </c>
      <c r="AQ787" s="71">
        <v>381</v>
      </c>
      <c r="AR787" s="134">
        <v>388</v>
      </c>
      <c r="AS787" s="134">
        <v>375</v>
      </c>
      <c r="AT787" s="71">
        <v>383</v>
      </c>
      <c r="AU787" s="71">
        <v>406</v>
      </c>
      <c r="AV787" s="71">
        <v>396</v>
      </c>
      <c r="AW787" s="71">
        <v>399</v>
      </c>
      <c r="AX787" s="162">
        <v>408</v>
      </c>
      <c r="AY787" s="162">
        <v>413</v>
      </c>
      <c r="AZ787" s="57">
        <v>426</v>
      </c>
      <c r="BA787" s="57"/>
      <c r="BB787" s="57"/>
      <c r="BC787" s="57"/>
      <c r="BD787" s="57"/>
      <c r="BE787" s="57"/>
      <c r="BF787" s="57"/>
      <c r="BG787" s="57"/>
      <c r="BH787" s="57"/>
      <c r="BI787" s="57"/>
    </row>
    <row r="788" spans="1:61">
      <c r="A788" s="57"/>
      <c r="B788" s="15"/>
      <c r="C788" s="15" t="s">
        <v>623</v>
      </c>
      <c r="D788" s="10" t="s">
        <v>703</v>
      </c>
      <c r="E788" s="10"/>
      <c r="F788" s="10"/>
      <c r="G788" s="10"/>
      <c r="H788" s="10"/>
      <c r="I788" s="10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45"/>
      <c r="Y788" s="134"/>
      <c r="Z788" s="145"/>
      <c r="AA788" s="145"/>
      <c r="AB788" s="145"/>
      <c r="AC788" s="184">
        <v>288</v>
      </c>
      <c r="AD788" s="185">
        <v>314</v>
      </c>
      <c r="AE788" s="71">
        <v>313</v>
      </c>
      <c r="AF788" s="71">
        <v>350</v>
      </c>
      <c r="AG788" s="71">
        <v>385</v>
      </c>
      <c r="AH788" s="71">
        <v>407</v>
      </c>
      <c r="AI788" s="71">
        <v>422</v>
      </c>
      <c r="AJ788" s="71">
        <v>434</v>
      </c>
      <c r="AK788" s="71">
        <v>459</v>
      </c>
      <c r="AL788" s="71">
        <v>501</v>
      </c>
      <c r="AM788" s="134">
        <v>528</v>
      </c>
      <c r="AN788" s="134">
        <v>538</v>
      </c>
      <c r="AO788" s="134">
        <v>482</v>
      </c>
      <c r="AP788" s="134">
        <v>441</v>
      </c>
      <c r="AQ788" s="71">
        <v>479</v>
      </c>
      <c r="AR788" s="134">
        <v>497</v>
      </c>
      <c r="AS788" s="134">
        <v>520</v>
      </c>
      <c r="AT788" s="71">
        <v>536</v>
      </c>
      <c r="AU788" s="71">
        <v>556</v>
      </c>
      <c r="AV788" s="71">
        <v>568</v>
      </c>
      <c r="AW788" s="71">
        <v>601</v>
      </c>
      <c r="AX788" s="162">
        <v>617</v>
      </c>
      <c r="AY788" s="162">
        <v>611</v>
      </c>
      <c r="AZ788" s="57">
        <v>615</v>
      </c>
      <c r="BA788" s="57"/>
      <c r="BB788" s="57"/>
      <c r="BC788" s="57"/>
      <c r="BD788" s="57"/>
      <c r="BE788" s="57"/>
      <c r="BF788" s="57"/>
      <c r="BG788" s="57"/>
      <c r="BH788" s="57"/>
      <c r="BI788" s="57"/>
    </row>
    <row r="789" spans="1:61">
      <c r="A789" s="57"/>
      <c r="B789" s="15"/>
      <c r="C789" s="15" t="s">
        <v>624</v>
      </c>
      <c r="D789" s="10" t="s">
        <v>703</v>
      </c>
      <c r="E789" s="10"/>
      <c r="F789" s="10"/>
      <c r="G789" s="10"/>
      <c r="H789" s="10"/>
      <c r="I789" s="10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45"/>
      <c r="Y789" s="134"/>
      <c r="Z789" s="145"/>
      <c r="AA789" s="145"/>
      <c r="AB789" s="145"/>
      <c r="AC789" s="184">
        <v>114</v>
      </c>
      <c r="AD789" s="185">
        <v>124</v>
      </c>
      <c r="AE789" s="71">
        <v>133</v>
      </c>
      <c r="AF789" s="71">
        <v>142</v>
      </c>
      <c r="AG789" s="71">
        <v>141</v>
      </c>
      <c r="AH789" s="71">
        <v>145</v>
      </c>
      <c r="AI789" s="71">
        <v>145</v>
      </c>
      <c r="AJ789" s="71">
        <v>143</v>
      </c>
      <c r="AK789" s="71">
        <v>146</v>
      </c>
      <c r="AL789" s="71">
        <v>153</v>
      </c>
      <c r="AM789" s="134">
        <v>151</v>
      </c>
      <c r="AN789" s="134">
        <v>154</v>
      </c>
      <c r="AO789" s="134">
        <v>127</v>
      </c>
      <c r="AP789" s="134">
        <v>117</v>
      </c>
      <c r="AQ789" s="71">
        <v>127</v>
      </c>
      <c r="AR789" s="134">
        <v>130</v>
      </c>
      <c r="AS789" s="134">
        <v>123</v>
      </c>
      <c r="AT789" s="71">
        <v>136</v>
      </c>
      <c r="AU789" s="71">
        <v>144</v>
      </c>
      <c r="AV789" s="71">
        <v>146</v>
      </c>
      <c r="AW789" s="71">
        <v>144</v>
      </c>
      <c r="AX789" s="162">
        <v>145</v>
      </c>
      <c r="AY789" s="162">
        <v>140</v>
      </c>
      <c r="AZ789" s="57">
        <v>146</v>
      </c>
      <c r="BA789" s="57"/>
      <c r="BB789" s="57"/>
      <c r="BC789" s="57"/>
      <c r="BD789" s="57"/>
      <c r="BE789" s="57"/>
      <c r="BF789" s="57"/>
      <c r="BG789" s="57"/>
      <c r="BH789" s="57"/>
      <c r="BI789" s="57"/>
    </row>
    <row r="790" spans="1:61">
      <c r="A790" s="57"/>
      <c r="B790" s="15"/>
      <c r="C790" s="15" t="s">
        <v>625</v>
      </c>
      <c r="D790" s="10" t="s">
        <v>703</v>
      </c>
      <c r="E790" s="10"/>
      <c r="F790" s="10"/>
      <c r="G790" s="10"/>
      <c r="H790" s="10"/>
      <c r="I790" s="10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45"/>
      <c r="Y790" s="134"/>
      <c r="Z790" s="145"/>
      <c r="AA790" s="145"/>
      <c r="AB790" s="145"/>
      <c r="AC790" s="145">
        <v>82</v>
      </c>
      <c r="AD790" s="139">
        <v>92</v>
      </c>
      <c r="AE790" s="134">
        <v>89</v>
      </c>
      <c r="AF790" s="134">
        <v>104</v>
      </c>
      <c r="AG790" s="71">
        <v>110</v>
      </c>
      <c r="AH790" s="134">
        <v>116</v>
      </c>
      <c r="AI790" s="134">
        <v>114</v>
      </c>
      <c r="AJ790" s="134">
        <v>115</v>
      </c>
      <c r="AK790" s="134">
        <v>118</v>
      </c>
      <c r="AL790" s="71">
        <v>132</v>
      </c>
      <c r="AM790" s="134">
        <v>137</v>
      </c>
      <c r="AN790" s="134">
        <v>133</v>
      </c>
      <c r="AO790" s="134">
        <v>121</v>
      </c>
      <c r="AP790" s="134">
        <v>95</v>
      </c>
      <c r="AQ790" s="71">
        <v>106</v>
      </c>
      <c r="AR790" s="134">
        <v>105</v>
      </c>
      <c r="AS790" s="134">
        <v>105</v>
      </c>
      <c r="AT790" s="71">
        <v>114</v>
      </c>
      <c r="AU790" s="71">
        <v>134</v>
      </c>
      <c r="AV790" s="71">
        <v>147</v>
      </c>
      <c r="AW790" s="71">
        <v>146</v>
      </c>
      <c r="AX790" s="162">
        <v>147</v>
      </c>
      <c r="AY790" s="162">
        <v>149</v>
      </c>
      <c r="AZ790" s="57">
        <v>139</v>
      </c>
      <c r="BA790" s="57"/>
      <c r="BB790" s="57"/>
      <c r="BC790" s="57"/>
      <c r="BD790" s="57"/>
      <c r="BE790" s="57"/>
      <c r="BF790" s="57"/>
      <c r="BG790" s="57"/>
      <c r="BH790" s="57"/>
      <c r="BI790" s="57"/>
    </row>
    <row r="791" spans="1:61">
      <c r="A791" s="57"/>
      <c r="B791" s="15"/>
      <c r="C791" s="15" t="s">
        <v>626</v>
      </c>
      <c r="D791" s="10" t="s">
        <v>533</v>
      </c>
      <c r="E791" s="10"/>
      <c r="F791" s="10"/>
      <c r="G791" s="10"/>
      <c r="H791" s="10"/>
      <c r="I791" s="10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45"/>
      <c r="Y791" s="134"/>
      <c r="Z791" s="145"/>
      <c r="AA791" s="145"/>
      <c r="AB791" s="145"/>
      <c r="AC791" s="145"/>
      <c r="AD791" s="139"/>
      <c r="AE791" s="134"/>
      <c r="AF791" s="134"/>
      <c r="AG791" s="71"/>
      <c r="AH791" s="134"/>
      <c r="AI791" s="134"/>
      <c r="AJ791" s="134"/>
      <c r="AK791" s="134"/>
      <c r="AL791" s="57"/>
      <c r="AM791" s="71">
        <f t="shared" ref="AM791:AV791" si="119">SUM(AM792:AM799)</f>
        <v>382</v>
      </c>
      <c r="AN791" s="71">
        <f t="shared" si="119"/>
        <v>399</v>
      </c>
      <c r="AO791" s="71">
        <f t="shared" si="119"/>
        <v>371</v>
      </c>
      <c r="AP791" s="71">
        <f t="shared" si="119"/>
        <v>361</v>
      </c>
      <c r="AQ791" s="71">
        <f t="shared" si="119"/>
        <v>380</v>
      </c>
      <c r="AR791" s="71">
        <f t="shared" si="119"/>
        <v>393</v>
      </c>
      <c r="AS791" s="71">
        <f t="shared" si="119"/>
        <v>412</v>
      </c>
      <c r="AT791" s="71">
        <f t="shared" si="119"/>
        <v>440</v>
      </c>
      <c r="AU791" s="71">
        <f t="shared" si="119"/>
        <v>461</v>
      </c>
      <c r="AV791" s="71">
        <f t="shared" si="119"/>
        <v>467</v>
      </c>
      <c r="AW791" s="71">
        <f>SUM(AW792:AW799)</f>
        <v>476</v>
      </c>
      <c r="AX791" s="162"/>
      <c r="AY791" s="162">
        <v>523</v>
      </c>
      <c r="AZ791" s="57">
        <v>537</v>
      </c>
      <c r="BA791" s="57"/>
      <c r="BB791" s="57"/>
      <c r="BC791" s="57"/>
      <c r="BD791" s="57"/>
      <c r="BE791" s="57"/>
      <c r="BF791" s="57"/>
      <c r="BG791" s="57"/>
      <c r="BH791" s="57"/>
      <c r="BI791" s="57"/>
    </row>
    <row r="792" spans="1:61">
      <c r="A792" s="57"/>
      <c r="B792" s="15"/>
      <c r="C792" s="15" t="s">
        <v>627</v>
      </c>
      <c r="D792" s="10" t="s">
        <v>533</v>
      </c>
      <c r="E792" s="10"/>
      <c r="F792" s="10"/>
      <c r="G792" s="10"/>
      <c r="H792" s="10"/>
      <c r="I792" s="10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45"/>
      <c r="Y792" s="134"/>
      <c r="Z792" s="145"/>
      <c r="AA792" s="145"/>
      <c r="AB792" s="145"/>
      <c r="AC792" s="145">
        <v>5</v>
      </c>
      <c r="AD792" s="139">
        <v>4</v>
      </c>
      <c r="AE792" s="134">
        <v>6</v>
      </c>
      <c r="AF792" s="134">
        <v>5</v>
      </c>
      <c r="AG792" s="71">
        <v>4</v>
      </c>
      <c r="AH792" s="134">
        <v>4</v>
      </c>
      <c r="AI792" s="134">
        <v>2</v>
      </c>
      <c r="AJ792" s="134">
        <v>2</v>
      </c>
      <c r="AK792" s="134">
        <v>2</v>
      </c>
      <c r="AL792" s="71">
        <v>2</v>
      </c>
      <c r="AM792" s="134">
        <v>3</v>
      </c>
      <c r="AN792" s="134">
        <v>2</v>
      </c>
      <c r="AO792" s="134">
        <v>2</v>
      </c>
      <c r="AP792" s="134">
        <v>2</v>
      </c>
      <c r="AQ792" s="71">
        <v>1</v>
      </c>
      <c r="AR792" s="134">
        <v>1</v>
      </c>
      <c r="AS792" s="134">
        <v>1</v>
      </c>
      <c r="AT792" s="71">
        <v>2</v>
      </c>
      <c r="AU792" s="71">
        <v>1</v>
      </c>
      <c r="AV792" s="71">
        <v>1</v>
      </c>
      <c r="AW792" s="71">
        <v>1</v>
      </c>
      <c r="AX792" s="162">
        <v>1</v>
      </c>
      <c r="AY792" s="162">
        <v>2</v>
      </c>
      <c r="AZ792" s="57">
        <v>3</v>
      </c>
      <c r="BA792" s="57"/>
      <c r="BB792" s="57"/>
      <c r="BC792" s="57"/>
      <c r="BD792" s="57"/>
      <c r="BE792" s="57"/>
      <c r="BF792" s="57"/>
      <c r="BG792" s="57"/>
      <c r="BH792" s="57"/>
      <c r="BI792" s="57"/>
    </row>
    <row r="793" spans="1:61">
      <c r="A793" s="57"/>
      <c r="B793" s="15"/>
      <c r="C793" s="15" t="s">
        <v>628</v>
      </c>
      <c r="D793" s="10" t="s">
        <v>533</v>
      </c>
      <c r="E793" s="10"/>
      <c r="F793" s="10"/>
      <c r="G793" s="10"/>
      <c r="H793" s="10"/>
      <c r="I793" s="10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45"/>
      <c r="Y793" s="134"/>
      <c r="Z793" s="145"/>
      <c r="AA793" s="145"/>
      <c r="AB793" s="145"/>
      <c r="AC793" s="145">
        <v>11</v>
      </c>
      <c r="AD793" s="139">
        <v>11</v>
      </c>
      <c r="AE793" s="134">
        <v>11</v>
      </c>
      <c r="AF793" s="134">
        <v>13</v>
      </c>
      <c r="AG793" s="71">
        <v>12</v>
      </c>
      <c r="AH793" s="134">
        <v>12</v>
      </c>
      <c r="AI793" s="134">
        <v>12</v>
      </c>
      <c r="AJ793" s="134">
        <v>14</v>
      </c>
      <c r="AK793" s="134">
        <v>11</v>
      </c>
      <c r="AL793" s="71">
        <v>11</v>
      </c>
      <c r="AM793" s="134">
        <v>12</v>
      </c>
      <c r="AN793" s="134">
        <v>13</v>
      </c>
      <c r="AO793" s="134">
        <v>11</v>
      </c>
      <c r="AP793" s="134">
        <v>12</v>
      </c>
      <c r="AQ793" s="71">
        <v>13</v>
      </c>
      <c r="AR793" s="134">
        <v>12</v>
      </c>
      <c r="AS793" s="134">
        <v>14</v>
      </c>
      <c r="AT793" s="71">
        <v>12</v>
      </c>
      <c r="AU793" s="71">
        <v>14</v>
      </c>
      <c r="AV793" s="71">
        <v>15</v>
      </c>
      <c r="AW793" s="71">
        <v>14</v>
      </c>
      <c r="AX793" s="162">
        <v>13</v>
      </c>
      <c r="AY793" s="162">
        <v>16</v>
      </c>
      <c r="AZ793" s="57">
        <v>17</v>
      </c>
      <c r="BA793" s="57"/>
      <c r="BB793" s="57"/>
      <c r="BC793" s="57"/>
      <c r="BD793" s="57"/>
      <c r="BE793" s="57"/>
      <c r="BF793" s="57"/>
      <c r="BG793" s="57"/>
      <c r="BH793" s="57"/>
      <c r="BI793" s="57"/>
    </row>
    <row r="794" spans="1:61">
      <c r="A794" s="57"/>
      <c r="B794" s="15"/>
      <c r="C794" s="15" t="s">
        <v>629</v>
      </c>
      <c r="D794" s="10" t="s">
        <v>533</v>
      </c>
      <c r="E794" s="10"/>
      <c r="F794" s="10"/>
      <c r="G794" s="10"/>
      <c r="H794" s="10"/>
      <c r="I794" s="10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45"/>
      <c r="Y794" s="134"/>
      <c r="Z794" s="145"/>
      <c r="AA794" s="145"/>
      <c r="AB794" s="145"/>
      <c r="AC794" s="145">
        <v>32</v>
      </c>
      <c r="AD794" s="139">
        <v>37</v>
      </c>
      <c r="AE794" s="134">
        <v>33</v>
      </c>
      <c r="AF794" s="134">
        <v>34</v>
      </c>
      <c r="AG794" s="71">
        <v>32</v>
      </c>
      <c r="AH794" s="134">
        <v>33</v>
      </c>
      <c r="AI794" s="134">
        <v>30</v>
      </c>
      <c r="AJ794" s="134">
        <v>34</v>
      </c>
      <c r="AK794" s="134">
        <v>34</v>
      </c>
      <c r="AL794" s="71">
        <v>35</v>
      </c>
      <c r="AM794" s="134">
        <v>37</v>
      </c>
      <c r="AN794" s="134">
        <v>32</v>
      </c>
      <c r="AO794" s="134">
        <v>32</v>
      </c>
      <c r="AP794" s="134">
        <v>26</v>
      </c>
      <c r="AQ794" s="71">
        <v>29</v>
      </c>
      <c r="AR794" s="134">
        <v>28</v>
      </c>
      <c r="AS794" s="134">
        <v>34</v>
      </c>
      <c r="AT794" s="71">
        <v>38</v>
      </c>
      <c r="AU794" s="71">
        <v>39</v>
      </c>
      <c r="AV794" s="71">
        <v>42</v>
      </c>
      <c r="AW794" s="71">
        <v>43</v>
      </c>
      <c r="AX794" s="162">
        <v>40</v>
      </c>
      <c r="AY794" s="162">
        <v>44</v>
      </c>
      <c r="AZ794" s="57">
        <v>41</v>
      </c>
      <c r="BA794" s="57"/>
      <c r="BB794" s="57"/>
      <c r="BC794" s="57"/>
      <c r="BD794" s="57"/>
      <c r="BE794" s="57"/>
      <c r="BF794" s="57"/>
      <c r="BG794" s="57"/>
      <c r="BH794" s="57"/>
      <c r="BI794" s="57"/>
    </row>
    <row r="795" spans="1:61">
      <c r="A795" s="57"/>
      <c r="B795" s="15"/>
      <c r="C795" s="15" t="s">
        <v>630</v>
      </c>
      <c r="D795" s="10" t="s">
        <v>533</v>
      </c>
      <c r="E795" s="10"/>
      <c r="F795" s="10"/>
      <c r="G795" s="10"/>
      <c r="H795" s="10"/>
      <c r="I795" s="10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45"/>
      <c r="Y795" s="134"/>
      <c r="Z795" s="145"/>
      <c r="AA795" s="145"/>
      <c r="AB795" s="145"/>
      <c r="AC795" s="145">
        <v>53</v>
      </c>
      <c r="AD795" s="139">
        <v>58</v>
      </c>
      <c r="AE795" s="134">
        <v>65</v>
      </c>
      <c r="AF795" s="134">
        <v>69</v>
      </c>
      <c r="AG795" s="71">
        <v>70</v>
      </c>
      <c r="AH795" s="134">
        <v>73</v>
      </c>
      <c r="AI795" s="134">
        <v>69</v>
      </c>
      <c r="AJ795" s="134">
        <v>70</v>
      </c>
      <c r="AK795" s="134">
        <v>72</v>
      </c>
      <c r="AL795" s="71">
        <v>73</v>
      </c>
      <c r="AM795" s="134">
        <v>75</v>
      </c>
      <c r="AN795" s="134">
        <v>82</v>
      </c>
      <c r="AO795" s="134">
        <v>80</v>
      </c>
      <c r="AP795" s="134">
        <v>78</v>
      </c>
      <c r="AQ795" s="71">
        <v>83</v>
      </c>
      <c r="AR795" s="134">
        <v>92</v>
      </c>
      <c r="AS795" s="134">
        <v>98</v>
      </c>
      <c r="AT795" s="71">
        <v>108</v>
      </c>
      <c r="AU795" s="71">
        <v>110</v>
      </c>
      <c r="AV795" s="71">
        <v>107</v>
      </c>
      <c r="AW795" s="71">
        <v>107</v>
      </c>
      <c r="AX795" s="162">
        <v>110</v>
      </c>
      <c r="AY795" s="162">
        <v>112</v>
      </c>
      <c r="AZ795" s="57">
        <v>116</v>
      </c>
      <c r="BA795" s="57"/>
      <c r="BB795" s="57"/>
      <c r="BC795" s="57"/>
      <c r="BD795" s="57"/>
      <c r="BE795" s="57"/>
      <c r="BF795" s="57"/>
      <c r="BG795" s="57"/>
      <c r="BH795" s="57"/>
      <c r="BI795" s="57"/>
    </row>
    <row r="796" spans="1:61">
      <c r="A796" s="57"/>
      <c r="B796" s="15"/>
      <c r="C796" s="15" t="s">
        <v>631</v>
      </c>
      <c r="D796" s="10" t="s">
        <v>533</v>
      </c>
      <c r="E796" s="10"/>
      <c r="F796" s="10"/>
      <c r="G796" s="10"/>
      <c r="H796" s="10"/>
      <c r="I796" s="10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45"/>
      <c r="Y796" s="134"/>
      <c r="Z796" s="145"/>
      <c r="AA796" s="145"/>
      <c r="AB796" s="145"/>
      <c r="AC796" s="145">
        <v>51</v>
      </c>
      <c r="AD796" s="139">
        <v>44</v>
      </c>
      <c r="AE796" s="134">
        <v>44</v>
      </c>
      <c r="AF796" s="134">
        <v>39</v>
      </c>
      <c r="AG796" s="71">
        <v>40</v>
      </c>
      <c r="AH796" s="134">
        <v>47</v>
      </c>
      <c r="AI796" s="134">
        <v>44</v>
      </c>
      <c r="AJ796" s="134">
        <v>45</v>
      </c>
      <c r="AK796" s="134">
        <v>42</v>
      </c>
      <c r="AL796" s="71">
        <v>45</v>
      </c>
      <c r="AM796" s="134">
        <v>55</v>
      </c>
      <c r="AN796" s="134">
        <v>62</v>
      </c>
      <c r="AO796" s="134">
        <v>51</v>
      </c>
      <c r="AP796" s="134">
        <v>49</v>
      </c>
      <c r="AQ796" s="71">
        <v>50</v>
      </c>
      <c r="AR796" s="134">
        <v>50</v>
      </c>
      <c r="AS796" s="134">
        <v>46</v>
      </c>
      <c r="AT796" s="71">
        <v>45</v>
      </c>
      <c r="AU796" s="71">
        <v>46</v>
      </c>
      <c r="AV796" s="71">
        <v>42</v>
      </c>
      <c r="AW796" s="71">
        <v>36</v>
      </c>
      <c r="AX796" s="162">
        <v>37</v>
      </c>
      <c r="AY796" s="162">
        <v>37</v>
      </c>
      <c r="AZ796" s="57">
        <v>41</v>
      </c>
      <c r="BA796" s="57"/>
      <c r="BB796" s="57"/>
      <c r="BC796" s="57"/>
      <c r="BD796" s="57"/>
      <c r="BE796" s="57"/>
      <c r="BF796" s="57"/>
      <c r="BG796" s="57"/>
      <c r="BH796" s="57"/>
      <c r="BI796" s="57"/>
    </row>
    <row r="797" spans="1:61">
      <c r="A797" s="57"/>
      <c r="B797" s="15"/>
      <c r="C797" s="15" t="s">
        <v>632</v>
      </c>
      <c r="D797" s="10" t="s">
        <v>533</v>
      </c>
      <c r="E797" s="10"/>
      <c r="F797" s="10"/>
      <c r="G797" s="10"/>
      <c r="H797" s="10"/>
      <c r="I797" s="10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45"/>
      <c r="Y797" s="134"/>
      <c r="Z797" s="145"/>
      <c r="AA797" s="145"/>
      <c r="AB797" s="145"/>
      <c r="AC797" s="145">
        <v>51</v>
      </c>
      <c r="AD797" s="139">
        <v>59</v>
      </c>
      <c r="AE797" s="134">
        <v>56</v>
      </c>
      <c r="AF797" s="134">
        <v>58</v>
      </c>
      <c r="AG797" s="71">
        <v>62</v>
      </c>
      <c r="AH797" s="134">
        <v>63</v>
      </c>
      <c r="AI797" s="134">
        <v>62</v>
      </c>
      <c r="AJ797" s="134">
        <v>66</v>
      </c>
      <c r="AK797" s="134">
        <v>70</v>
      </c>
      <c r="AL797" s="71">
        <v>73</v>
      </c>
      <c r="AM797" s="134">
        <v>73</v>
      </c>
      <c r="AN797" s="134">
        <v>77</v>
      </c>
      <c r="AO797" s="134">
        <v>73</v>
      </c>
      <c r="AP797" s="134">
        <v>78</v>
      </c>
      <c r="AQ797" s="71">
        <v>78</v>
      </c>
      <c r="AR797" s="134">
        <v>80</v>
      </c>
      <c r="AS797" s="134">
        <v>81</v>
      </c>
      <c r="AT797" s="71">
        <v>81</v>
      </c>
      <c r="AU797" s="71">
        <v>82</v>
      </c>
      <c r="AV797" s="71">
        <v>87</v>
      </c>
      <c r="AW797" s="71">
        <v>90</v>
      </c>
      <c r="AX797" s="162">
        <v>93</v>
      </c>
      <c r="AY797" s="162">
        <v>93</v>
      </c>
      <c r="AZ797" s="57">
        <v>92</v>
      </c>
      <c r="BA797" s="57"/>
      <c r="BB797" s="57"/>
      <c r="BC797" s="57"/>
      <c r="BD797" s="57"/>
      <c r="BE797" s="57"/>
      <c r="BF797" s="57"/>
      <c r="BG797" s="57"/>
      <c r="BH797" s="57"/>
      <c r="BI797" s="57"/>
    </row>
    <row r="798" spans="1:61">
      <c r="A798" s="57"/>
      <c r="B798" s="15"/>
      <c r="C798" s="15" t="s">
        <v>633</v>
      </c>
      <c r="D798" s="10" t="s">
        <v>533</v>
      </c>
      <c r="E798" s="10"/>
      <c r="F798" s="10"/>
      <c r="G798" s="10"/>
      <c r="H798" s="10"/>
      <c r="I798" s="10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45"/>
      <c r="Y798" s="134"/>
      <c r="Z798" s="145"/>
      <c r="AA798" s="145"/>
      <c r="AB798" s="145"/>
      <c r="AC798" s="145">
        <v>28</v>
      </c>
      <c r="AD798" s="139">
        <v>27</v>
      </c>
      <c r="AE798" s="134">
        <v>22</v>
      </c>
      <c r="AF798" s="134">
        <v>26</v>
      </c>
      <c r="AG798" s="71">
        <v>24</v>
      </c>
      <c r="AH798" s="134">
        <v>23</v>
      </c>
      <c r="AI798" s="134">
        <v>24</v>
      </c>
      <c r="AJ798" s="134">
        <v>25</v>
      </c>
      <c r="AK798" s="134">
        <v>27</v>
      </c>
      <c r="AL798" s="71">
        <v>31</v>
      </c>
      <c r="AM798" s="134">
        <v>35</v>
      </c>
      <c r="AN798" s="134">
        <v>37</v>
      </c>
      <c r="AO798" s="134">
        <v>33</v>
      </c>
      <c r="AP798" s="134">
        <v>32</v>
      </c>
      <c r="AQ798" s="71">
        <v>33</v>
      </c>
      <c r="AR798" s="134">
        <v>37</v>
      </c>
      <c r="AS798" s="134">
        <v>41</v>
      </c>
      <c r="AT798" s="71">
        <v>48</v>
      </c>
      <c r="AU798" s="71">
        <v>56</v>
      </c>
      <c r="AV798" s="71">
        <v>55</v>
      </c>
      <c r="AW798" s="71">
        <v>64</v>
      </c>
      <c r="AX798" s="162">
        <v>71</v>
      </c>
      <c r="AY798" s="162">
        <v>83</v>
      </c>
      <c r="AZ798" s="57">
        <v>86</v>
      </c>
      <c r="BA798" s="57"/>
      <c r="BB798" s="57"/>
      <c r="BC798" s="57"/>
      <c r="BD798" s="57"/>
      <c r="BE798" s="57"/>
      <c r="BF798" s="57"/>
      <c r="BG798" s="57"/>
      <c r="BH798" s="57"/>
      <c r="BI798" s="57"/>
    </row>
    <row r="799" spans="1:61">
      <c r="A799" s="57"/>
      <c r="B799" s="15"/>
      <c r="C799" s="15" t="s">
        <v>634</v>
      </c>
      <c r="D799" s="10" t="s">
        <v>533</v>
      </c>
      <c r="E799" s="10"/>
      <c r="F799" s="10"/>
      <c r="G799" s="10"/>
      <c r="H799" s="10"/>
      <c r="I799" s="10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45"/>
      <c r="Y799" s="134"/>
      <c r="Z799" s="145"/>
      <c r="AA799" s="145"/>
      <c r="AB799" s="145"/>
      <c r="AC799" s="145">
        <v>49</v>
      </c>
      <c r="AD799" s="139">
        <v>55</v>
      </c>
      <c r="AE799" s="134">
        <v>60</v>
      </c>
      <c r="AF799" s="134">
        <v>61</v>
      </c>
      <c r="AG799" s="71">
        <v>65</v>
      </c>
      <c r="AH799" s="134">
        <v>71</v>
      </c>
      <c r="AI799" s="134">
        <v>77</v>
      </c>
      <c r="AJ799" s="134">
        <v>81</v>
      </c>
      <c r="AK799" s="134">
        <v>86</v>
      </c>
      <c r="AL799" s="71">
        <v>89</v>
      </c>
      <c r="AM799" s="134">
        <v>92</v>
      </c>
      <c r="AN799" s="134">
        <v>94</v>
      </c>
      <c r="AO799" s="134">
        <v>89</v>
      </c>
      <c r="AP799" s="134">
        <v>84</v>
      </c>
      <c r="AQ799" s="71">
        <v>93</v>
      </c>
      <c r="AR799" s="134">
        <v>93</v>
      </c>
      <c r="AS799" s="134">
        <v>97</v>
      </c>
      <c r="AT799" s="71">
        <v>106</v>
      </c>
      <c r="AU799" s="71">
        <v>113</v>
      </c>
      <c r="AV799" s="71">
        <v>118</v>
      </c>
      <c r="AW799" s="71">
        <v>121</v>
      </c>
      <c r="AX799" s="162">
        <v>133</v>
      </c>
      <c r="AY799" s="162">
        <v>136</v>
      </c>
      <c r="AZ799" s="57">
        <v>141</v>
      </c>
      <c r="BA799" s="57"/>
      <c r="BB799" s="57"/>
      <c r="BC799" s="57"/>
      <c r="BD799" s="57"/>
      <c r="BE799" s="57"/>
      <c r="BF799" s="57"/>
      <c r="BG799" s="57"/>
      <c r="BH799" s="57"/>
      <c r="BI799" s="57"/>
    </row>
    <row r="800" spans="1:61">
      <c r="A800" s="57"/>
      <c r="B800" s="15"/>
      <c r="C800" s="15" t="s">
        <v>684</v>
      </c>
      <c r="D800" s="10" t="s">
        <v>704</v>
      </c>
      <c r="E800" s="10"/>
      <c r="F800" s="10"/>
      <c r="G800" s="10"/>
      <c r="H800" s="10"/>
      <c r="I800" s="10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45"/>
      <c r="Y800" s="134"/>
      <c r="Z800" s="145"/>
      <c r="AA800" s="145"/>
      <c r="AB800" s="145"/>
      <c r="AC800" s="145"/>
      <c r="AD800" s="139"/>
      <c r="AE800" s="134"/>
      <c r="AF800" s="134"/>
      <c r="AG800" s="71"/>
      <c r="AH800" s="134"/>
      <c r="AI800" s="134"/>
      <c r="AJ800" s="134"/>
      <c r="AK800" s="134"/>
      <c r="AL800" s="71"/>
      <c r="AM800" s="134"/>
      <c r="AN800" s="134"/>
      <c r="AO800" s="134"/>
      <c r="AP800" s="134"/>
      <c r="AQ800" s="71"/>
      <c r="AR800" s="134"/>
      <c r="AS800" s="134"/>
      <c r="AT800" s="71"/>
      <c r="AU800" s="85">
        <v>49</v>
      </c>
      <c r="AV800" s="71">
        <v>56</v>
      </c>
      <c r="AW800" s="71">
        <v>52</v>
      </c>
      <c r="AX800" s="57">
        <v>46</v>
      </c>
      <c r="AY800" s="162">
        <v>51</v>
      </c>
      <c r="AZ800" s="57">
        <v>52</v>
      </c>
      <c r="BA800" s="57"/>
      <c r="BB800" s="57"/>
      <c r="BC800" s="57"/>
      <c r="BD800" s="57"/>
      <c r="BE800" s="57"/>
      <c r="BF800" s="57"/>
      <c r="BG800" s="57"/>
      <c r="BH800" s="57"/>
      <c r="BI800" s="57"/>
    </row>
    <row r="801" spans="1:61">
      <c r="A801" s="57"/>
      <c r="B801" s="15"/>
      <c r="C801" s="15" t="s">
        <v>685</v>
      </c>
      <c r="D801" s="10" t="s">
        <v>704</v>
      </c>
      <c r="E801" s="10"/>
      <c r="F801" s="10"/>
      <c r="G801" s="10"/>
      <c r="H801" s="10"/>
      <c r="I801" s="10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45"/>
      <c r="Y801" s="134"/>
      <c r="Z801" s="145"/>
      <c r="AA801" s="145"/>
      <c r="AB801" s="145"/>
      <c r="AC801" s="145"/>
      <c r="AD801" s="139"/>
      <c r="AE801" s="134"/>
      <c r="AF801" s="134"/>
      <c r="AG801" s="71"/>
      <c r="AH801" s="134"/>
      <c r="AI801" s="134"/>
      <c r="AJ801" s="134"/>
      <c r="AK801" s="134"/>
      <c r="AL801" s="71"/>
      <c r="AM801" s="134"/>
      <c r="AN801" s="134"/>
      <c r="AO801" s="134"/>
      <c r="AP801" s="134"/>
      <c r="AQ801" s="71"/>
      <c r="AR801" s="134"/>
      <c r="AS801" s="134"/>
      <c r="AT801" s="71"/>
      <c r="AU801" s="85">
        <v>240</v>
      </c>
      <c r="AV801" s="71">
        <v>242</v>
      </c>
      <c r="AW801" s="71">
        <v>240</v>
      </c>
      <c r="AX801" s="57">
        <v>283</v>
      </c>
      <c r="AY801" s="162">
        <v>309</v>
      </c>
      <c r="AZ801" s="57">
        <v>325</v>
      </c>
      <c r="BA801" s="57"/>
      <c r="BB801" s="57"/>
      <c r="BC801" s="57"/>
      <c r="BD801" s="57"/>
      <c r="BE801" s="57"/>
      <c r="BF801" s="57"/>
      <c r="BG801" s="57"/>
      <c r="BH801" s="57"/>
      <c r="BI801" s="57"/>
    </row>
    <row r="802" spans="1:61">
      <c r="A802" s="57"/>
      <c r="B802" s="15"/>
      <c r="C802" s="15" t="s">
        <v>686</v>
      </c>
      <c r="D802" s="10" t="s">
        <v>704</v>
      </c>
      <c r="E802" s="10"/>
      <c r="F802" s="10"/>
      <c r="G802" s="10"/>
      <c r="H802" s="10"/>
      <c r="I802" s="10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45"/>
      <c r="Y802" s="134"/>
      <c r="Z802" s="145"/>
      <c r="AA802" s="145"/>
      <c r="AB802" s="145"/>
      <c r="AC802" s="145"/>
      <c r="AD802" s="139"/>
      <c r="AE802" s="134"/>
      <c r="AF802" s="134"/>
      <c r="AG802" s="71"/>
      <c r="AH802" s="134"/>
      <c r="AI802" s="134"/>
      <c r="AJ802" s="134"/>
      <c r="AK802" s="134"/>
      <c r="AL802" s="71"/>
      <c r="AM802" s="134"/>
      <c r="AN802" s="134"/>
      <c r="AO802" s="134"/>
      <c r="AP802" s="134"/>
      <c r="AQ802" s="71"/>
      <c r="AR802" s="134"/>
      <c r="AS802" s="134"/>
      <c r="AT802" s="71"/>
      <c r="AU802" s="85">
        <v>85</v>
      </c>
      <c r="AV802" s="71">
        <v>123</v>
      </c>
      <c r="AW802" s="71">
        <v>123</v>
      </c>
      <c r="AX802" s="57">
        <v>137</v>
      </c>
      <c r="AY802" s="162">
        <v>154</v>
      </c>
      <c r="AZ802" s="57">
        <v>184</v>
      </c>
      <c r="BA802" s="57"/>
      <c r="BB802" s="57"/>
      <c r="BC802" s="57"/>
      <c r="BD802" s="57"/>
      <c r="BE802" s="57"/>
      <c r="BF802" s="57"/>
      <c r="BG802" s="57"/>
      <c r="BH802" s="57"/>
      <c r="BI802" s="57"/>
    </row>
    <row r="803" spans="1:61">
      <c r="A803" s="57"/>
      <c r="B803" s="15"/>
      <c r="C803" s="15" t="s">
        <v>129</v>
      </c>
      <c r="D803" s="10"/>
      <c r="E803" s="10"/>
      <c r="F803" s="10"/>
      <c r="G803" s="10"/>
      <c r="H803" s="10"/>
      <c r="I803" s="10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45"/>
      <c r="Y803" s="134"/>
      <c r="Z803" s="145"/>
      <c r="AA803" s="145"/>
      <c r="AB803" s="145"/>
      <c r="AC803" s="145"/>
      <c r="AD803" s="139"/>
      <c r="AE803" s="134"/>
      <c r="AF803" s="134"/>
      <c r="AG803" s="71"/>
      <c r="AH803" s="134"/>
      <c r="AI803" s="134"/>
      <c r="AJ803" s="134"/>
      <c r="AK803" s="134"/>
      <c r="AL803" s="71"/>
      <c r="AM803" s="134"/>
      <c r="AN803" s="134"/>
      <c r="AO803" s="134"/>
      <c r="AP803" s="134"/>
      <c r="AQ803" s="71"/>
      <c r="AR803" s="134"/>
      <c r="AS803" s="134"/>
      <c r="AT803" s="71"/>
      <c r="AU803" s="85">
        <f>SUM(AU800:AU802)</f>
        <v>374</v>
      </c>
      <c r="AV803" s="85">
        <f>SUM(AV800:AV802)</f>
        <v>421</v>
      </c>
      <c r="AW803" s="85">
        <f>SUM(AW800:AW802)</f>
        <v>415</v>
      </c>
      <c r="AX803" s="57">
        <f t="shared" ref="AX803:AY803" si="120">SUM(AX800:AX802)</f>
        <v>466</v>
      </c>
      <c r="AY803" s="57">
        <f t="shared" si="120"/>
        <v>514</v>
      </c>
      <c r="AZ803" s="57">
        <f>SUM(AZ800:AZ802)</f>
        <v>561</v>
      </c>
      <c r="BA803" s="57"/>
      <c r="BB803" s="57"/>
      <c r="BC803" s="57"/>
      <c r="BD803" s="57"/>
      <c r="BE803" s="57"/>
      <c r="BF803" s="57"/>
      <c r="BG803" s="57"/>
      <c r="BH803" s="57"/>
      <c r="BI803" s="57"/>
    </row>
    <row r="804" spans="1:61">
      <c r="A804" s="57"/>
      <c r="B804" s="15"/>
      <c r="C804" s="15"/>
      <c r="D804" s="10"/>
      <c r="E804" s="10"/>
      <c r="F804" s="10"/>
      <c r="G804" s="10"/>
      <c r="H804" s="10"/>
      <c r="I804" s="10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45"/>
      <c r="Y804" s="134"/>
      <c r="Z804" s="145"/>
      <c r="AA804" s="145"/>
      <c r="AB804" s="145"/>
      <c r="AC804" s="145"/>
      <c r="AD804" s="139"/>
      <c r="AE804" s="134"/>
      <c r="AF804" s="134"/>
      <c r="AG804" s="71"/>
      <c r="AH804" s="134"/>
      <c r="AI804" s="134"/>
      <c r="AJ804" s="134"/>
      <c r="AK804" s="134"/>
      <c r="AL804" s="71"/>
      <c r="AM804" s="134"/>
      <c r="AN804" s="134"/>
      <c r="AO804" s="134"/>
      <c r="AP804" s="134"/>
      <c r="AQ804" s="71"/>
      <c r="AR804" s="134"/>
      <c r="AS804" s="134"/>
      <c r="AT804" s="71"/>
      <c r="AU804" s="71"/>
      <c r="AV804" s="71"/>
      <c r="AW804" s="57"/>
      <c r="AX804" s="162"/>
      <c r="AY804" s="162"/>
      <c r="AZ804" s="57"/>
      <c r="BA804" s="57"/>
      <c r="BB804" s="57"/>
      <c r="BC804" s="57"/>
      <c r="BD804" s="57"/>
      <c r="BE804" s="57"/>
      <c r="BF804" s="57"/>
      <c r="BG804" s="57"/>
      <c r="BH804" s="57"/>
      <c r="BI804" s="57"/>
    </row>
    <row r="805" spans="1:61">
      <c r="A805" s="57"/>
      <c r="B805" s="15" t="s">
        <v>330</v>
      </c>
      <c r="C805" s="15" t="s">
        <v>429</v>
      </c>
      <c r="D805" s="10" t="s">
        <v>533</v>
      </c>
      <c r="E805" s="10"/>
      <c r="F805" s="10"/>
      <c r="G805" s="10"/>
      <c r="H805" s="10"/>
      <c r="I805" s="10"/>
      <c r="J805" s="15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37"/>
      <c r="Y805" s="137"/>
      <c r="Z805" s="137"/>
      <c r="AA805" s="137"/>
      <c r="AB805" s="218"/>
      <c r="AC805" s="218"/>
      <c r="AD805" s="218"/>
      <c r="AE805" s="218"/>
      <c r="AF805" s="218"/>
      <c r="AG805" s="216"/>
      <c r="AH805" s="218"/>
      <c r="AI805" s="218"/>
      <c r="AJ805" s="218"/>
      <c r="AK805" s="218"/>
      <c r="AL805" s="216"/>
      <c r="AM805" s="134">
        <f t="shared" ref="AM805" si="121">SUM(AM806:AM812)</f>
        <v>1374</v>
      </c>
      <c r="AN805" s="134">
        <f t="shared" ref="AN805" si="122">SUM(AN806:AN812)</f>
        <v>1829</v>
      </c>
      <c r="AO805" s="134">
        <f t="shared" ref="AO805" si="123">SUM(AO806:AO812)</f>
        <v>2100</v>
      </c>
      <c r="AP805" s="134">
        <f t="shared" ref="AP805" si="124">SUM(AP806:AP812)</f>
        <v>2454</v>
      </c>
      <c r="AQ805" s="134">
        <f t="shared" ref="AQ805" si="125">SUM(AQ806:AQ812)</f>
        <v>2842</v>
      </c>
      <c r="AR805" s="134">
        <f t="shared" ref="AR805" si="126">SUM(AR806:AR812)</f>
        <v>3064</v>
      </c>
      <c r="AS805" s="134">
        <f t="shared" ref="AS805" si="127">SUM(AS806:AS812)</f>
        <v>3244</v>
      </c>
      <c r="AT805" s="134">
        <f t="shared" ref="AT805" si="128">SUM(AT806:AT812)</f>
        <v>3329</v>
      </c>
      <c r="AU805" s="134">
        <f t="shared" ref="AU805:AV805" si="129">SUM(AU806:AU812)</f>
        <v>3485</v>
      </c>
      <c r="AV805" s="134">
        <f t="shared" si="129"/>
        <v>3627</v>
      </c>
      <c r="AW805" s="134">
        <f>SUM(AW806:AW812)</f>
        <v>3813</v>
      </c>
      <c r="AX805" s="134">
        <f>SUM(AX806:AX812)</f>
        <v>4165</v>
      </c>
      <c r="AY805" s="134">
        <f t="shared" ref="AY805:AZ805" si="130">SUM(AY806:AY812)</f>
        <v>4216</v>
      </c>
      <c r="AZ805" s="134">
        <f t="shared" si="130"/>
        <v>4044</v>
      </c>
      <c r="BA805" s="57"/>
      <c r="BB805" s="57"/>
      <c r="BC805" s="57"/>
      <c r="BD805" s="57"/>
      <c r="BE805" s="57"/>
      <c r="BF805" s="57"/>
      <c r="BG805" s="57"/>
      <c r="BH805" s="57"/>
      <c r="BI805" s="57"/>
    </row>
    <row r="806" spans="1:61">
      <c r="A806" s="57"/>
      <c r="B806" s="15"/>
      <c r="C806" s="15" t="s">
        <v>435</v>
      </c>
      <c r="D806" s="10" t="s">
        <v>533</v>
      </c>
      <c r="E806" s="10"/>
      <c r="F806" s="10"/>
      <c r="G806" s="10"/>
      <c r="H806" s="10"/>
      <c r="I806" s="10"/>
      <c r="J806" s="15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37"/>
      <c r="Y806" s="137"/>
      <c r="Z806" s="137"/>
      <c r="AA806" s="137"/>
      <c r="AB806" s="218"/>
      <c r="AC806" s="218"/>
      <c r="AD806" s="218"/>
      <c r="AE806" s="218"/>
      <c r="AF806" s="218"/>
      <c r="AG806" s="216"/>
      <c r="AH806" s="218"/>
      <c r="AI806" s="218"/>
      <c r="AJ806" s="218"/>
      <c r="AK806" s="218"/>
      <c r="AL806" s="216"/>
      <c r="AM806" s="134">
        <v>177</v>
      </c>
      <c r="AN806" s="134">
        <v>281</v>
      </c>
      <c r="AO806" s="134">
        <v>282</v>
      </c>
      <c r="AP806" s="134">
        <v>359</v>
      </c>
      <c r="AQ806" s="71">
        <v>500</v>
      </c>
      <c r="AR806" s="134">
        <v>616</v>
      </c>
      <c r="AS806" s="134">
        <v>632</v>
      </c>
      <c r="AT806" s="71">
        <v>459</v>
      </c>
      <c r="AU806" s="71">
        <v>457</v>
      </c>
      <c r="AV806" s="80">
        <v>508</v>
      </c>
      <c r="AW806" s="53">
        <v>561</v>
      </c>
      <c r="AX806" s="162">
        <v>807</v>
      </c>
      <c r="AY806" s="21">
        <v>855</v>
      </c>
      <c r="AZ806" s="162">
        <v>840</v>
      </c>
      <c r="BA806" s="57"/>
      <c r="BB806" s="57"/>
      <c r="BC806" s="57"/>
      <c r="BD806" s="57"/>
      <c r="BE806" s="57"/>
      <c r="BF806" s="57"/>
      <c r="BG806" s="57"/>
      <c r="BH806" s="57"/>
      <c r="BI806" s="57"/>
    </row>
    <row r="807" spans="1:61">
      <c r="A807" s="57"/>
      <c r="B807" s="15"/>
      <c r="C807" s="15" t="s">
        <v>436</v>
      </c>
      <c r="D807" s="10" t="s">
        <v>533</v>
      </c>
      <c r="E807" s="10"/>
      <c r="F807" s="10"/>
      <c r="G807" s="10"/>
      <c r="H807" s="10"/>
      <c r="I807" s="10"/>
      <c r="J807" s="15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37"/>
      <c r="Y807" s="137"/>
      <c r="Z807" s="137"/>
      <c r="AA807" s="137"/>
      <c r="AB807" s="218"/>
      <c r="AC807" s="218"/>
      <c r="AD807" s="218"/>
      <c r="AE807" s="218"/>
      <c r="AF807" s="218"/>
      <c r="AG807" s="216"/>
      <c r="AH807" s="218"/>
      <c r="AI807" s="218"/>
      <c r="AJ807" s="218"/>
      <c r="AK807" s="218"/>
      <c r="AL807" s="216"/>
      <c r="AM807" s="137"/>
      <c r="AN807" s="137"/>
      <c r="AO807" s="137"/>
      <c r="AP807" s="137"/>
      <c r="AQ807" s="72"/>
      <c r="AR807" s="137"/>
      <c r="AS807" s="137"/>
      <c r="AT807" s="71">
        <v>381</v>
      </c>
      <c r="AU807" s="71">
        <v>484</v>
      </c>
      <c r="AV807" s="80">
        <v>531</v>
      </c>
      <c r="AW807" s="53">
        <v>511</v>
      </c>
      <c r="AX807" s="162">
        <v>649</v>
      </c>
      <c r="AY807" s="21">
        <v>672</v>
      </c>
      <c r="AZ807" s="162">
        <v>662</v>
      </c>
      <c r="BA807" s="57"/>
      <c r="BB807" s="57"/>
      <c r="BC807" s="57"/>
      <c r="BD807" s="57"/>
      <c r="BE807" s="57"/>
      <c r="BF807" s="57"/>
      <c r="BG807" s="57"/>
      <c r="BH807" s="57"/>
      <c r="BI807" s="57"/>
    </row>
    <row r="808" spans="1:61">
      <c r="A808" s="57"/>
      <c r="B808" s="15"/>
      <c r="C808" s="15" t="s">
        <v>430</v>
      </c>
      <c r="D808" s="10" t="s">
        <v>533</v>
      </c>
      <c r="E808" s="10"/>
      <c r="F808" s="10"/>
      <c r="G808" s="10"/>
      <c r="H808" s="10"/>
      <c r="I808" s="10"/>
      <c r="J808" s="15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37"/>
      <c r="Y808" s="137"/>
      <c r="Z808" s="137"/>
      <c r="AA808" s="137"/>
      <c r="AB808" s="218"/>
      <c r="AC808" s="218"/>
      <c r="AD808" s="218"/>
      <c r="AE808" s="218"/>
      <c r="AF808" s="218"/>
      <c r="AG808" s="216"/>
      <c r="AH808" s="218"/>
      <c r="AI808" s="218"/>
      <c r="AJ808" s="218"/>
      <c r="AK808" s="218"/>
      <c r="AL808" s="216"/>
      <c r="AM808" s="134">
        <v>324</v>
      </c>
      <c r="AN808" s="134">
        <v>450</v>
      </c>
      <c r="AO808" s="134">
        <v>604</v>
      </c>
      <c r="AP808" s="134">
        <v>747</v>
      </c>
      <c r="AQ808" s="71">
        <v>894</v>
      </c>
      <c r="AR808" s="134">
        <v>913</v>
      </c>
      <c r="AS808" s="134">
        <v>1068</v>
      </c>
      <c r="AT808" s="71">
        <v>793</v>
      </c>
      <c r="AU808" s="71">
        <v>733</v>
      </c>
      <c r="AV808" s="71">
        <v>726</v>
      </c>
      <c r="AW808" s="71">
        <v>774</v>
      </c>
      <c r="AX808" s="162">
        <v>886</v>
      </c>
      <c r="AY808" s="57">
        <v>847</v>
      </c>
      <c r="AZ808" s="57">
        <v>721</v>
      </c>
      <c r="BA808" s="57"/>
      <c r="BB808" s="57"/>
      <c r="BC808" s="57"/>
      <c r="BD808" s="57"/>
      <c r="BE808" s="57"/>
      <c r="BF808" s="57"/>
      <c r="BG808" s="57"/>
      <c r="BH808" s="57"/>
      <c r="BI808" s="57"/>
    </row>
    <row r="809" spans="1:61">
      <c r="A809" s="57"/>
      <c r="B809" s="15"/>
      <c r="C809" s="15" t="s">
        <v>431</v>
      </c>
      <c r="D809" s="10" t="s">
        <v>533</v>
      </c>
      <c r="E809" s="10"/>
      <c r="F809" s="10"/>
      <c r="G809" s="10"/>
      <c r="H809" s="10"/>
      <c r="I809" s="10"/>
      <c r="J809" s="15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37"/>
      <c r="Y809" s="137"/>
      <c r="Z809" s="137"/>
      <c r="AA809" s="137"/>
      <c r="AB809" s="218"/>
      <c r="AC809" s="218"/>
      <c r="AD809" s="218"/>
      <c r="AE809" s="218"/>
      <c r="AF809" s="218"/>
      <c r="AG809" s="216"/>
      <c r="AH809" s="218"/>
      <c r="AI809" s="218"/>
      <c r="AJ809" s="218"/>
      <c r="AK809" s="218"/>
      <c r="AL809" s="216"/>
      <c r="AM809" s="134">
        <v>262</v>
      </c>
      <c r="AN809" s="134">
        <v>350</v>
      </c>
      <c r="AO809" s="134">
        <v>432</v>
      </c>
      <c r="AP809" s="134">
        <v>486</v>
      </c>
      <c r="AQ809" s="71">
        <v>469</v>
      </c>
      <c r="AR809" s="134">
        <v>492</v>
      </c>
      <c r="AS809" s="134">
        <v>468</v>
      </c>
      <c r="AT809" s="71">
        <v>522</v>
      </c>
      <c r="AU809" s="71">
        <v>579</v>
      </c>
      <c r="AV809" s="80">
        <v>590</v>
      </c>
      <c r="AW809" s="53">
        <v>642</v>
      </c>
      <c r="AX809" s="162">
        <v>533</v>
      </c>
      <c r="AY809" s="21">
        <v>649</v>
      </c>
      <c r="AZ809" s="57">
        <v>545</v>
      </c>
      <c r="BA809" s="57"/>
      <c r="BB809" s="57"/>
      <c r="BC809" s="57"/>
      <c r="BD809" s="57"/>
      <c r="BE809" s="57"/>
      <c r="BF809" s="57"/>
      <c r="BG809" s="57"/>
      <c r="BH809" s="57"/>
      <c r="BI809" s="57"/>
    </row>
    <row r="810" spans="1:61">
      <c r="A810" s="57"/>
      <c r="B810" s="15"/>
      <c r="C810" s="15" t="s">
        <v>432</v>
      </c>
      <c r="D810" s="10" t="s">
        <v>533</v>
      </c>
      <c r="E810" s="10"/>
      <c r="F810" s="10"/>
      <c r="G810" s="10"/>
      <c r="H810" s="10"/>
      <c r="I810" s="10"/>
      <c r="J810" s="15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37"/>
      <c r="Y810" s="137"/>
      <c r="Z810" s="137"/>
      <c r="AA810" s="137"/>
      <c r="AB810" s="218"/>
      <c r="AC810" s="218"/>
      <c r="AD810" s="218"/>
      <c r="AE810" s="218"/>
      <c r="AF810" s="218"/>
      <c r="AG810" s="216"/>
      <c r="AH810" s="218"/>
      <c r="AI810" s="218"/>
      <c r="AJ810" s="218"/>
      <c r="AK810" s="218"/>
      <c r="AL810" s="216"/>
      <c r="AM810" s="134">
        <v>207</v>
      </c>
      <c r="AN810" s="134">
        <v>263</v>
      </c>
      <c r="AO810" s="134">
        <v>301</v>
      </c>
      <c r="AP810" s="134">
        <v>319</v>
      </c>
      <c r="AQ810" s="71">
        <v>302</v>
      </c>
      <c r="AR810" s="134">
        <v>346</v>
      </c>
      <c r="AS810" s="134">
        <v>344</v>
      </c>
      <c r="AT810" s="71">
        <v>413</v>
      </c>
      <c r="AU810" s="71">
        <v>431</v>
      </c>
      <c r="AV810" s="80">
        <v>467</v>
      </c>
      <c r="AW810" s="53">
        <v>471</v>
      </c>
      <c r="AX810" s="162">
        <v>394</v>
      </c>
      <c r="AY810" s="21">
        <v>418</v>
      </c>
      <c r="AZ810" s="21">
        <v>410</v>
      </c>
      <c r="BA810" s="57"/>
      <c r="BB810" s="57"/>
      <c r="BC810" s="57"/>
      <c r="BD810" s="57"/>
      <c r="BE810" s="57"/>
      <c r="BF810" s="57"/>
      <c r="BG810" s="57"/>
      <c r="BH810" s="57"/>
      <c r="BI810" s="57"/>
    </row>
    <row r="811" spans="1:61">
      <c r="A811" s="57"/>
      <c r="B811" s="15"/>
      <c r="C811" s="15" t="s">
        <v>433</v>
      </c>
      <c r="D811" s="10" t="s">
        <v>533</v>
      </c>
      <c r="E811" s="10"/>
      <c r="F811" s="10"/>
      <c r="G811" s="10"/>
      <c r="H811" s="10"/>
      <c r="I811" s="10"/>
      <c r="J811" s="15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37"/>
      <c r="Y811" s="137"/>
      <c r="Z811" s="137"/>
      <c r="AA811" s="137"/>
      <c r="AB811" s="218"/>
      <c r="AC811" s="218"/>
      <c r="AD811" s="218"/>
      <c r="AE811" s="218"/>
      <c r="AF811" s="218"/>
      <c r="AG811" s="216"/>
      <c r="AH811" s="218"/>
      <c r="AI811" s="218"/>
      <c r="AJ811" s="218"/>
      <c r="AK811" s="218"/>
      <c r="AL811" s="216"/>
      <c r="AM811" s="134">
        <v>210</v>
      </c>
      <c r="AN811" s="134">
        <v>270</v>
      </c>
      <c r="AO811" s="134">
        <v>261</v>
      </c>
      <c r="AP811" s="134">
        <v>281</v>
      </c>
      <c r="AQ811" s="71">
        <v>356</v>
      </c>
      <c r="AR811" s="134">
        <v>373</v>
      </c>
      <c r="AS811" s="134">
        <v>437</v>
      </c>
      <c r="AT811" s="71">
        <v>442</v>
      </c>
      <c r="AU811" s="71">
        <v>493</v>
      </c>
      <c r="AV811" s="80">
        <v>465</v>
      </c>
      <c r="AW811" s="53">
        <v>462</v>
      </c>
      <c r="AX811" s="162">
        <v>399</v>
      </c>
      <c r="AY811" s="21">
        <v>408</v>
      </c>
      <c r="AZ811" s="57">
        <v>424</v>
      </c>
      <c r="BA811" s="57"/>
      <c r="BB811" s="57"/>
      <c r="BC811" s="57"/>
      <c r="BD811" s="57"/>
      <c r="BE811" s="57"/>
      <c r="BF811" s="57"/>
      <c r="BG811" s="57"/>
      <c r="BH811" s="57"/>
      <c r="BI811" s="57"/>
    </row>
    <row r="812" spans="1:61">
      <c r="A812" s="57"/>
      <c r="B812" s="15"/>
      <c r="C812" s="15" t="s">
        <v>434</v>
      </c>
      <c r="D812" s="10" t="s">
        <v>533</v>
      </c>
      <c r="E812" s="10"/>
      <c r="F812" s="10"/>
      <c r="G812" s="10"/>
      <c r="H812" s="10"/>
      <c r="I812" s="10"/>
      <c r="J812" s="15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37"/>
      <c r="Y812" s="137"/>
      <c r="Z812" s="137"/>
      <c r="AA812" s="137"/>
      <c r="AB812" s="218"/>
      <c r="AC812" s="218"/>
      <c r="AD812" s="218"/>
      <c r="AE812" s="218"/>
      <c r="AF812" s="218"/>
      <c r="AG812" s="216"/>
      <c r="AH812" s="218"/>
      <c r="AI812" s="218"/>
      <c r="AJ812" s="218"/>
      <c r="AK812" s="218"/>
      <c r="AL812" s="216"/>
      <c r="AM812" s="134">
        <v>194</v>
      </c>
      <c r="AN812" s="134">
        <v>215</v>
      </c>
      <c r="AO812" s="134">
        <v>220</v>
      </c>
      <c r="AP812" s="134">
        <v>262</v>
      </c>
      <c r="AQ812" s="71">
        <v>321</v>
      </c>
      <c r="AR812" s="134">
        <v>324</v>
      </c>
      <c r="AS812" s="134">
        <v>295</v>
      </c>
      <c r="AT812" s="71">
        <v>319</v>
      </c>
      <c r="AU812" s="71">
        <v>308</v>
      </c>
      <c r="AV812" s="80">
        <v>340</v>
      </c>
      <c r="AW812" s="53">
        <v>392</v>
      </c>
      <c r="AX812" s="162">
        <v>497</v>
      </c>
      <c r="AY812" s="21">
        <v>367</v>
      </c>
      <c r="AZ812" s="21">
        <v>442</v>
      </c>
      <c r="BA812" s="57"/>
      <c r="BB812" s="57"/>
      <c r="BC812" s="57"/>
      <c r="BD812" s="57"/>
      <c r="BE812" s="57"/>
      <c r="BF812" s="57"/>
      <c r="BG812" s="57"/>
      <c r="BH812" s="57"/>
      <c r="BI812" s="57"/>
    </row>
    <row r="813" spans="1:61">
      <c r="A813" s="57"/>
      <c r="B813" s="15" t="s">
        <v>437</v>
      </c>
      <c r="C813" s="15" t="s">
        <v>696</v>
      </c>
      <c r="D813" s="31" t="s">
        <v>438</v>
      </c>
      <c r="E813" s="31"/>
      <c r="F813" s="31"/>
      <c r="G813" s="31"/>
      <c r="H813" s="31"/>
      <c r="I813" s="31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45"/>
      <c r="Y813" s="145"/>
      <c r="Z813" s="145"/>
      <c r="AA813" s="145"/>
      <c r="AB813" s="145"/>
      <c r="AC813" s="145">
        <v>12809</v>
      </c>
      <c r="AD813" s="145">
        <v>12493</v>
      </c>
      <c r="AE813" s="145">
        <v>14801</v>
      </c>
      <c r="AF813" s="145">
        <v>15697</v>
      </c>
      <c r="AG813" s="71">
        <v>16073</v>
      </c>
      <c r="AH813" s="134">
        <v>16495</v>
      </c>
      <c r="AI813" s="134">
        <v>16888</v>
      </c>
      <c r="AJ813" s="134">
        <v>17956</v>
      </c>
      <c r="AK813" s="134">
        <v>18275</v>
      </c>
      <c r="AL813" s="71">
        <v>20227</v>
      </c>
      <c r="AM813" s="134">
        <v>20532</v>
      </c>
      <c r="AN813" s="134">
        <v>20699</v>
      </c>
      <c r="AO813" s="134">
        <v>21297</v>
      </c>
      <c r="AP813" s="134">
        <v>21434</v>
      </c>
      <c r="AQ813" s="71">
        <v>21467</v>
      </c>
      <c r="AR813" s="134">
        <v>21110</v>
      </c>
      <c r="AS813" s="134">
        <v>20775</v>
      </c>
      <c r="AT813" s="71">
        <v>20233</v>
      </c>
      <c r="AU813" s="71">
        <v>19503</v>
      </c>
      <c r="AV813" s="71">
        <v>19067</v>
      </c>
      <c r="AW813" s="80">
        <v>19129</v>
      </c>
      <c r="AX813" s="57">
        <v>18745</v>
      </c>
      <c r="AY813" s="146">
        <v>18699</v>
      </c>
      <c r="AZ813" s="21">
        <v>18407</v>
      </c>
      <c r="BA813" s="57"/>
      <c r="BB813" s="57"/>
      <c r="BC813" s="57"/>
      <c r="BD813" s="57"/>
      <c r="BE813" s="57"/>
      <c r="BF813" s="57"/>
      <c r="BG813" s="57"/>
      <c r="BH813" s="57"/>
      <c r="BI813" s="57"/>
    </row>
    <row r="814" spans="1:61">
      <c r="A814" s="57"/>
      <c r="B814" s="15"/>
      <c r="C814" s="15" t="s">
        <v>439</v>
      </c>
      <c r="D814" s="31" t="s">
        <v>438</v>
      </c>
      <c r="E814" s="31"/>
      <c r="F814" s="31"/>
      <c r="G814" s="31"/>
      <c r="H814" s="31"/>
      <c r="I814" s="31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45"/>
      <c r="Y814" s="145"/>
      <c r="Z814" s="145"/>
      <c r="AA814" s="145"/>
      <c r="AB814" s="145"/>
      <c r="AC814" s="145">
        <v>769</v>
      </c>
      <c r="AD814" s="145">
        <v>783</v>
      </c>
      <c r="AE814" s="145">
        <v>739</v>
      </c>
      <c r="AF814" s="145">
        <v>718</v>
      </c>
      <c r="AG814" s="184">
        <v>642</v>
      </c>
      <c r="AH814" s="145">
        <v>654</v>
      </c>
      <c r="AI814" s="57">
        <v>654</v>
      </c>
      <c r="AJ814" s="145">
        <v>661</v>
      </c>
      <c r="AK814" s="145">
        <v>602</v>
      </c>
      <c r="AL814" s="145">
        <v>508</v>
      </c>
      <c r="AM814" s="145">
        <v>446</v>
      </c>
      <c r="AN814" s="134">
        <v>427</v>
      </c>
      <c r="AO814" s="134">
        <v>381</v>
      </c>
      <c r="AP814" s="134">
        <v>381</v>
      </c>
      <c r="AQ814" s="71">
        <v>388</v>
      </c>
      <c r="AR814" s="134">
        <v>412</v>
      </c>
      <c r="AS814" s="134">
        <v>415</v>
      </c>
      <c r="AT814" s="71">
        <v>414</v>
      </c>
      <c r="AU814" s="71">
        <v>407</v>
      </c>
      <c r="AV814" s="71">
        <v>432</v>
      </c>
      <c r="AW814" s="80">
        <v>432</v>
      </c>
      <c r="AX814" s="57">
        <v>428</v>
      </c>
      <c r="AY814" s="146">
        <v>418</v>
      </c>
      <c r="AZ814" s="21">
        <v>399</v>
      </c>
      <c r="BA814" s="57"/>
      <c r="BB814" s="57"/>
      <c r="BC814" s="57"/>
      <c r="BD814" s="57"/>
      <c r="BE814" s="57"/>
      <c r="BF814" s="57"/>
      <c r="BG814" s="57"/>
      <c r="BH814" s="57"/>
      <c r="BI814" s="57"/>
    </row>
    <row r="815" spans="1:61">
      <c r="A815" s="57"/>
      <c r="B815" s="15"/>
      <c r="C815" s="15" t="s">
        <v>440</v>
      </c>
      <c r="D815" s="31" t="s">
        <v>438</v>
      </c>
      <c r="E815" s="31"/>
      <c r="F815" s="31"/>
      <c r="G815" s="31"/>
      <c r="H815" s="31"/>
      <c r="I815" s="31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45"/>
      <c r="Y815" s="145"/>
      <c r="Z815" s="145"/>
      <c r="AA815" s="145"/>
      <c r="AB815" s="145"/>
      <c r="AC815" s="145">
        <v>11624</v>
      </c>
      <c r="AD815" s="145">
        <v>11455</v>
      </c>
      <c r="AE815" s="145">
        <v>11383</v>
      </c>
      <c r="AF815" s="145">
        <v>11498</v>
      </c>
      <c r="AG815" s="71">
        <v>11350</v>
      </c>
      <c r="AH815" s="134">
        <v>11471</v>
      </c>
      <c r="AI815" s="134">
        <v>11491</v>
      </c>
      <c r="AJ815" s="134">
        <v>11372</v>
      </c>
      <c r="AK815" s="134">
        <v>11351</v>
      </c>
      <c r="AL815" s="71">
        <v>11359</v>
      </c>
      <c r="AM815" s="134">
        <v>11157</v>
      </c>
      <c r="AN815" s="134">
        <v>11125</v>
      </c>
      <c r="AO815" s="134">
        <v>10798</v>
      </c>
      <c r="AP815" s="134">
        <v>10778</v>
      </c>
      <c r="AQ815" s="71">
        <v>10727</v>
      </c>
      <c r="AR815" s="134">
        <v>10696</v>
      </c>
      <c r="AS815" s="134">
        <v>10657</v>
      </c>
      <c r="AT815" s="71">
        <v>10565</v>
      </c>
      <c r="AU815" s="71">
        <v>10429</v>
      </c>
      <c r="AV815" s="71">
        <v>10242</v>
      </c>
      <c r="AW815" s="80">
        <v>10032</v>
      </c>
      <c r="AX815" s="57">
        <v>10107</v>
      </c>
      <c r="AY815" s="146">
        <v>9865</v>
      </c>
      <c r="AZ815" s="57">
        <v>9809</v>
      </c>
      <c r="BA815" s="57"/>
      <c r="BB815" s="57"/>
      <c r="BC815" s="57"/>
      <c r="BD815" s="57"/>
      <c r="BE815" s="57"/>
      <c r="BF815" s="57"/>
      <c r="BG815" s="57"/>
      <c r="BH815" s="57"/>
      <c r="BI815" s="57"/>
    </row>
    <row r="816" spans="1:61">
      <c r="A816" s="57"/>
      <c r="B816" s="15" t="s">
        <v>692</v>
      </c>
      <c r="C816" s="15"/>
      <c r="D816" s="31" t="s">
        <v>438</v>
      </c>
      <c r="E816" s="31"/>
      <c r="F816" s="31"/>
      <c r="G816" s="31"/>
      <c r="H816" s="31"/>
      <c r="I816" s="31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45"/>
      <c r="Y816" s="145"/>
      <c r="Z816" s="145"/>
      <c r="AA816" s="145"/>
      <c r="AB816" s="145"/>
      <c r="AC816" s="134">
        <v>1793324</v>
      </c>
      <c r="AD816" s="134">
        <v>1949919</v>
      </c>
      <c r="AE816" s="134">
        <v>2362203</v>
      </c>
      <c r="AF816" s="134">
        <v>2914068</v>
      </c>
      <c r="AG816" s="71">
        <v>3421679</v>
      </c>
      <c r="AH816" s="134">
        <v>4139834</v>
      </c>
      <c r="AI816" s="134">
        <v>4718815</v>
      </c>
      <c r="AJ816" s="134">
        <v>5213281</v>
      </c>
      <c r="AK816" s="134">
        <v>5855042</v>
      </c>
      <c r="AL816" s="71">
        <v>6499603</v>
      </c>
      <c r="AM816" s="134">
        <v>7099374</v>
      </c>
      <c r="AN816" s="134">
        <v>7763764</v>
      </c>
      <c r="AO816" s="134">
        <v>8316096</v>
      </c>
      <c r="AP816" s="134">
        <v>8846773</v>
      </c>
      <c r="AQ816" s="71">
        <v>9263660</v>
      </c>
      <c r="AR816" s="134">
        <v>9712000</v>
      </c>
      <c r="AS816" s="134">
        <v>10199444</v>
      </c>
      <c r="AT816" s="71">
        <v>10695839</v>
      </c>
      <c r="AU816" s="71">
        <v>11190605</v>
      </c>
      <c r="AV816" s="71">
        <v>11744735</v>
      </c>
      <c r="AW816" s="80">
        <v>12236173</v>
      </c>
      <c r="AX816" s="146">
        <v>12653509.4</v>
      </c>
      <c r="AY816" s="146">
        <v>13077465.199999999</v>
      </c>
      <c r="AZ816" s="23">
        <v>13715693.699999999</v>
      </c>
      <c r="BA816" s="57"/>
      <c r="BB816" s="57"/>
      <c r="BC816" s="57"/>
      <c r="BD816" s="57"/>
      <c r="BE816" s="57"/>
      <c r="BF816" s="57"/>
      <c r="BG816" s="57"/>
      <c r="BH816" s="57"/>
      <c r="BI816" s="57"/>
    </row>
    <row r="817" spans="1:61">
      <c r="A817" s="57"/>
      <c r="B817" s="15" t="s">
        <v>362</v>
      </c>
      <c r="C817" s="15" t="s">
        <v>442</v>
      </c>
      <c r="D817" s="10" t="s">
        <v>443</v>
      </c>
      <c r="E817" s="10"/>
      <c r="F817" s="10"/>
      <c r="G817" s="10"/>
      <c r="H817" s="10"/>
      <c r="I817" s="10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45"/>
      <c r="Y817" s="134"/>
      <c r="Z817" s="145"/>
      <c r="AA817" s="145"/>
      <c r="AB817" s="145"/>
      <c r="AC817" s="134"/>
      <c r="AD817" s="134"/>
      <c r="AE817" s="134"/>
      <c r="AF817" s="134"/>
      <c r="AG817" s="71"/>
      <c r="AH817" s="134"/>
      <c r="AI817" s="134"/>
      <c r="AJ817" s="134"/>
      <c r="AK817" s="134"/>
      <c r="AL817" s="71"/>
      <c r="AM817" s="134"/>
      <c r="AN817" s="134"/>
      <c r="AO817" s="134"/>
      <c r="AP817" s="134"/>
      <c r="AQ817" s="71"/>
      <c r="AR817" s="134"/>
      <c r="AS817" s="134"/>
      <c r="AT817" s="71"/>
      <c r="AU817" s="71"/>
      <c r="AV817" s="80"/>
      <c r="AW817" s="80"/>
      <c r="AX817" s="146"/>
      <c r="AY817" s="162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</row>
    <row r="818" spans="1:61">
      <c r="A818" s="57"/>
      <c r="B818" s="15"/>
      <c r="C818" s="15" t="s">
        <v>444</v>
      </c>
      <c r="D818" s="10" t="s">
        <v>443</v>
      </c>
      <c r="E818" s="10"/>
      <c r="F818" s="10"/>
      <c r="G818" s="10"/>
      <c r="H818" s="10"/>
      <c r="I818" s="10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45"/>
      <c r="Y818" s="134"/>
      <c r="Z818" s="145"/>
      <c r="AA818" s="145"/>
      <c r="AB818" s="145"/>
      <c r="AC818" s="134"/>
      <c r="AD818" s="134"/>
      <c r="AE818" s="134"/>
      <c r="AF818" s="134"/>
      <c r="AG818" s="71"/>
      <c r="AH818" s="134"/>
      <c r="AI818" s="134"/>
      <c r="AJ818" s="134"/>
      <c r="AK818" s="134"/>
      <c r="AL818" s="71"/>
      <c r="AM818" s="134"/>
      <c r="AN818" s="134"/>
      <c r="AO818" s="134"/>
      <c r="AP818" s="134"/>
      <c r="AQ818" s="71"/>
      <c r="AR818" s="134"/>
      <c r="AS818" s="134"/>
      <c r="AT818" s="71"/>
      <c r="AU818" s="71"/>
      <c r="AV818" s="80"/>
      <c r="AW818" s="53"/>
      <c r="AX818" s="162"/>
      <c r="AY818" s="162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</row>
    <row r="819" spans="1:61">
      <c r="A819" s="57"/>
      <c r="B819" s="15"/>
      <c r="C819" s="15" t="s">
        <v>445</v>
      </c>
      <c r="D819" s="10" t="s">
        <v>443</v>
      </c>
      <c r="E819" s="10"/>
      <c r="F819" s="10"/>
      <c r="G819" s="10"/>
      <c r="H819" s="10"/>
      <c r="I819" s="10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45"/>
      <c r="Y819" s="134"/>
      <c r="Z819" s="145"/>
      <c r="AA819" s="145"/>
      <c r="AB819" s="145"/>
      <c r="AC819" s="145"/>
      <c r="AD819" s="139"/>
      <c r="AE819" s="134"/>
      <c r="AF819" s="134"/>
      <c r="AG819" s="71"/>
      <c r="AH819" s="134"/>
      <c r="AI819" s="134"/>
      <c r="AJ819" s="134"/>
      <c r="AK819" s="134"/>
      <c r="AL819" s="71"/>
      <c r="AM819" s="134"/>
      <c r="AN819" s="134"/>
      <c r="AO819" s="134"/>
      <c r="AP819" s="134"/>
      <c r="AQ819" s="71"/>
      <c r="AR819" s="134"/>
      <c r="AS819" s="134"/>
      <c r="AT819" s="71"/>
      <c r="AU819" s="71"/>
      <c r="AV819" s="80"/>
      <c r="AW819" s="53"/>
      <c r="AX819" s="162"/>
      <c r="AY819" s="162"/>
      <c r="AZ819" s="57"/>
      <c r="BA819" s="57"/>
      <c r="BB819" s="57"/>
      <c r="BC819" s="57"/>
      <c r="BD819" s="57"/>
      <c r="BE819" s="57"/>
      <c r="BF819" s="57"/>
      <c r="BG819" s="57"/>
      <c r="BH819" s="57"/>
      <c r="BI819" s="57"/>
    </row>
    <row r="820" spans="1:61">
      <c r="A820" s="57"/>
      <c r="B820" s="15"/>
      <c r="C820" s="15" t="s">
        <v>446</v>
      </c>
      <c r="D820" s="10" t="s">
        <v>443</v>
      </c>
      <c r="E820" s="10"/>
      <c r="F820" s="10"/>
      <c r="G820" s="10"/>
      <c r="H820" s="10"/>
      <c r="I820" s="10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45"/>
      <c r="Y820" s="134"/>
      <c r="Z820" s="145"/>
      <c r="AA820" s="145"/>
      <c r="AB820" s="145"/>
      <c r="AC820" s="145"/>
      <c r="AD820" s="139"/>
      <c r="AE820" s="134"/>
      <c r="AF820" s="134"/>
      <c r="AG820" s="71"/>
      <c r="AH820" s="134"/>
      <c r="AI820" s="134"/>
      <c r="AJ820" s="134"/>
      <c r="AK820" s="134"/>
      <c r="AL820" s="71"/>
      <c r="AM820" s="134"/>
      <c r="AN820" s="134"/>
      <c r="AO820" s="134"/>
      <c r="AP820" s="134"/>
      <c r="AQ820" s="71"/>
      <c r="AR820" s="134"/>
      <c r="AS820" s="134"/>
      <c r="AT820" s="71"/>
      <c r="AU820" s="71"/>
      <c r="AV820" s="80"/>
      <c r="AW820" s="80"/>
      <c r="AX820" s="80"/>
      <c r="AY820" s="162"/>
      <c r="AZ820" s="57"/>
      <c r="BA820" s="57"/>
      <c r="BB820" s="57"/>
      <c r="BC820" s="57"/>
      <c r="BD820" s="57"/>
      <c r="BE820" s="57"/>
      <c r="BF820" s="57"/>
      <c r="BG820" s="57"/>
      <c r="BH820" s="57"/>
      <c r="BI820" s="57"/>
    </row>
    <row r="821" spans="1:61">
      <c r="A821" s="57"/>
      <c r="B821" s="15"/>
      <c r="C821" s="15" t="s">
        <v>447</v>
      </c>
      <c r="D821" s="10" t="s">
        <v>443</v>
      </c>
      <c r="E821" s="10"/>
      <c r="F821" s="10"/>
      <c r="G821" s="10"/>
      <c r="H821" s="10"/>
      <c r="I821" s="10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45"/>
      <c r="Y821" s="134"/>
      <c r="Z821" s="145"/>
      <c r="AA821" s="145"/>
      <c r="AB821" s="145"/>
      <c r="AC821" s="145"/>
      <c r="AD821" s="139"/>
      <c r="AE821" s="134"/>
      <c r="AF821" s="134"/>
      <c r="AG821" s="71"/>
      <c r="AH821" s="134"/>
      <c r="AI821" s="134"/>
      <c r="AJ821" s="134"/>
      <c r="AK821" s="134"/>
      <c r="AL821" s="71"/>
      <c r="AM821" s="134"/>
      <c r="AN821" s="134"/>
      <c r="AO821" s="134"/>
      <c r="AP821" s="134"/>
      <c r="AQ821" s="71"/>
      <c r="AR821" s="134"/>
      <c r="AS821" s="134"/>
      <c r="AT821" s="71"/>
      <c r="AU821" s="71"/>
      <c r="AV821" s="80"/>
      <c r="AW821" s="80"/>
      <c r="AX821" s="80"/>
      <c r="AY821" s="162"/>
      <c r="AZ821" s="57"/>
      <c r="BA821" s="57"/>
      <c r="BB821" s="57"/>
      <c r="BC821" s="57"/>
      <c r="BD821" s="57"/>
      <c r="BE821" s="57"/>
      <c r="BF821" s="57"/>
      <c r="BG821" s="57"/>
      <c r="BH821" s="57"/>
      <c r="BI821" s="57"/>
    </row>
    <row r="822" spans="1:61">
      <c r="A822" s="57"/>
      <c r="B822" s="15"/>
      <c r="C822" s="15" t="s">
        <v>448</v>
      </c>
      <c r="D822" s="10" t="s">
        <v>443</v>
      </c>
      <c r="E822" s="10"/>
      <c r="F822" s="10"/>
      <c r="G822" s="10"/>
      <c r="H822" s="10"/>
      <c r="I822" s="10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45"/>
      <c r="Y822" s="134"/>
      <c r="Z822" s="145"/>
      <c r="AA822" s="145"/>
      <c r="AB822" s="145"/>
      <c r="AC822" s="145"/>
      <c r="AD822" s="139"/>
      <c r="AE822" s="134"/>
      <c r="AF822" s="134"/>
      <c r="AG822" s="71"/>
      <c r="AH822" s="134"/>
      <c r="AI822" s="134"/>
      <c r="AJ822" s="134"/>
      <c r="AK822" s="134"/>
      <c r="AL822" s="71"/>
      <c r="AM822" s="134"/>
      <c r="AN822" s="134"/>
      <c r="AO822" s="134"/>
      <c r="AP822" s="134"/>
      <c r="AQ822" s="71"/>
      <c r="AR822" s="134"/>
      <c r="AS822" s="134"/>
      <c r="AT822" s="71"/>
      <c r="AU822" s="71"/>
      <c r="AV822" s="80"/>
      <c r="AW822" s="80"/>
      <c r="AX822" s="80"/>
      <c r="AY822" s="162"/>
      <c r="AZ822" s="57"/>
      <c r="BA822" s="57"/>
      <c r="BB822" s="57"/>
      <c r="BC822" s="57"/>
      <c r="BD822" s="57"/>
      <c r="BE822" s="57"/>
      <c r="BF822" s="57"/>
      <c r="BG822" s="57"/>
      <c r="BH822" s="57"/>
      <c r="BI822" s="57"/>
    </row>
    <row r="823" spans="1:61">
      <c r="A823" s="57"/>
      <c r="B823" s="15"/>
      <c r="C823" s="15" t="s">
        <v>449</v>
      </c>
      <c r="D823" s="10" t="s">
        <v>443</v>
      </c>
      <c r="E823" s="10"/>
      <c r="F823" s="10"/>
      <c r="G823" s="10"/>
      <c r="H823" s="10"/>
      <c r="I823" s="10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45"/>
      <c r="Y823" s="134"/>
      <c r="Z823" s="145"/>
      <c r="AA823" s="145"/>
      <c r="AB823" s="145"/>
      <c r="AC823" s="145"/>
      <c r="AD823" s="139"/>
      <c r="AE823" s="134"/>
      <c r="AF823" s="134"/>
      <c r="AG823" s="71"/>
      <c r="AH823" s="134"/>
      <c r="AI823" s="134"/>
      <c r="AJ823" s="134"/>
      <c r="AK823" s="134"/>
      <c r="AL823" s="71"/>
      <c r="AM823" s="134"/>
      <c r="AN823" s="134"/>
      <c r="AO823" s="134"/>
      <c r="AP823" s="134"/>
      <c r="AQ823" s="71"/>
      <c r="AR823" s="134"/>
      <c r="AS823" s="134"/>
      <c r="AT823" s="71"/>
      <c r="AU823" s="71"/>
      <c r="AV823" s="80"/>
      <c r="AW823" s="80">
        <v>158373</v>
      </c>
      <c r="AX823" s="80"/>
      <c r="AY823" s="162"/>
      <c r="AZ823" s="57"/>
      <c r="BA823" s="57"/>
      <c r="BB823" s="57"/>
      <c r="BC823" s="57"/>
      <c r="BD823" s="57"/>
      <c r="BE823" s="57"/>
      <c r="BF823" s="57"/>
      <c r="BG823" s="57"/>
      <c r="BH823" s="57"/>
      <c r="BI823" s="57"/>
    </row>
    <row r="824" spans="1:61">
      <c r="A824" s="57"/>
      <c r="B824" s="15"/>
      <c r="C824" s="15" t="s">
        <v>450</v>
      </c>
      <c r="D824" s="10" t="s">
        <v>443</v>
      </c>
      <c r="E824" s="10"/>
      <c r="F824" s="10"/>
      <c r="G824" s="10"/>
      <c r="H824" s="10"/>
      <c r="I824" s="10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45"/>
      <c r="Y824" s="134"/>
      <c r="Z824" s="145"/>
      <c r="AA824" s="145"/>
      <c r="AB824" s="145"/>
      <c r="AC824" s="145"/>
      <c r="AD824" s="139"/>
      <c r="AE824" s="134"/>
      <c r="AF824" s="134"/>
      <c r="AG824" s="71"/>
      <c r="AH824" s="134"/>
      <c r="AI824" s="134"/>
      <c r="AJ824" s="134"/>
      <c r="AK824" s="134"/>
      <c r="AL824" s="71"/>
      <c r="AM824" s="134"/>
      <c r="AN824" s="134"/>
      <c r="AO824" s="134"/>
      <c r="AP824" s="134"/>
      <c r="AQ824" s="71"/>
      <c r="AR824" s="134"/>
      <c r="AS824" s="134"/>
      <c r="AT824" s="71"/>
      <c r="AU824" s="71"/>
      <c r="AV824" s="80"/>
      <c r="AW824" s="80">
        <v>779522</v>
      </c>
      <c r="AX824" s="80"/>
      <c r="AY824" s="162"/>
      <c r="AZ824" s="57"/>
      <c r="BA824" s="57"/>
      <c r="BB824" s="57"/>
      <c r="BC824" s="57"/>
      <c r="BD824" s="57"/>
      <c r="BE824" s="57"/>
      <c r="BF824" s="57"/>
      <c r="BG824" s="57"/>
      <c r="BH824" s="57"/>
      <c r="BI824" s="57"/>
    </row>
    <row r="825" spans="1:61">
      <c r="A825" s="57"/>
      <c r="B825" s="15" t="s">
        <v>534</v>
      </c>
      <c r="C825" s="15" t="s">
        <v>536</v>
      </c>
      <c r="D825" s="10" t="s">
        <v>535</v>
      </c>
      <c r="E825" s="10"/>
      <c r="F825" s="10"/>
      <c r="G825" s="10"/>
      <c r="H825" s="10"/>
      <c r="I825" s="10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45"/>
      <c r="Y825" s="134"/>
      <c r="Z825" s="145"/>
      <c r="AA825" s="145"/>
      <c r="AB825" s="145"/>
      <c r="AC825" s="145"/>
      <c r="AD825" s="139"/>
      <c r="AE825" s="134"/>
      <c r="AF825" s="134"/>
      <c r="AG825" s="71"/>
      <c r="AH825" s="134"/>
      <c r="AI825" s="134"/>
      <c r="AJ825" s="134"/>
      <c r="AK825" s="134"/>
      <c r="AL825" s="71"/>
      <c r="AM825" s="134"/>
      <c r="AN825" s="134"/>
      <c r="AO825" s="134"/>
      <c r="AP825" s="134"/>
      <c r="AQ825" s="71"/>
      <c r="AR825" s="134"/>
      <c r="AS825" s="134"/>
      <c r="AT825" s="71"/>
      <c r="AU825" s="71"/>
      <c r="AV825" s="80"/>
      <c r="AW825" s="80"/>
      <c r="AX825" s="80">
        <v>8051</v>
      </c>
      <c r="AY825" s="162"/>
      <c r="AZ825" s="57"/>
      <c r="BA825" s="57"/>
      <c r="BB825" s="57"/>
      <c r="BC825" s="57"/>
      <c r="BD825" s="57"/>
      <c r="BE825" s="57"/>
      <c r="BF825" s="57"/>
      <c r="BG825" s="57"/>
      <c r="BH825" s="57"/>
      <c r="BI825" s="57"/>
    </row>
    <row r="826" spans="1:61">
      <c r="A826" s="57"/>
      <c r="B826" s="15"/>
      <c r="C826" s="15" t="s">
        <v>559</v>
      </c>
      <c r="D826" s="10" t="s">
        <v>556</v>
      </c>
      <c r="E826" s="10"/>
      <c r="F826" s="10"/>
      <c r="G826" s="10"/>
      <c r="H826" s="10"/>
      <c r="I826" s="10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45"/>
      <c r="Y826" s="134"/>
      <c r="Z826" s="145"/>
      <c r="AA826" s="145"/>
      <c r="AB826" s="145"/>
      <c r="AC826" s="145"/>
      <c r="AD826" s="139"/>
      <c r="AE826" s="134"/>
      <c r="AF826" s="134"/>
      <c r="AG826" s="71"/>
      <c r="AH826" s="134"/>
      <c r="AI826" s="134"/>
      <c r="AJ826" s="134"/>
      <c r="AK826" s="134"/>
      <c r="AL826" s="71"/>
      <c r="AM826" s="134"/>
      <c r="AN826" s="134"/>
      <c r="AO826" s="134"/>
      <c r="AP826" s="134"/>
      <c r="AQ826" s="71"/>
      <c r="AR826" s="134"/>
      <c r="AS826" s="134"/>
      <c r="AT826" s="71"/>
      <c r="AU826" s="71"/>
      <c r="AV826" s="80"/>
      <c r="AW826" s="80"/>
      <c r="AX826" s="80">
        <v>45</v>
      </c>
      <c r="AY826" s="162"/>
      <c r="AZ826" s="57"/>
      <c r="BA826" s="57"/>
      <c r="BB826" s="57"/>
      <c r="BC826" s="57"/>
      <c r="BD826" s="57"/>
      <c r="BE826" s="57"/>
      <c r="BF826" s="57"/>
      <c r="BG826" s="57"/>
      <c r="BH826" s="57"/>
      <c r="BI826" s="57"/>
    </row>
    <row r="827" spans="1:61">
      <c r="A827" s="57"/>
      <c r="B827" s="15"/>
      <c r="C827" s="15" t="s">
        <v>560</v>
      </c>
      <c r="D827" s="10" t="s">
        <v>556</v>
      </c>
      <c r="E827" s="10"/>
      <c r="F827" s="10"/>
      <c r="G827" s="10"/>
      <c r="H827" s="10"/>
      <c r="I827" s="10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45"/>
      <c r="Y827" s="134"/>
      <c r="Z827" s="145"/>
      <c r="AA827" s="145"/>
      <c r="AB827" s="145"/>
      <c r="AC827" s="145"/>
      <c r="AD827" s="139"/>
      <c r="AE827" s="134"/>
      <c r="AF827" s="134"/>
      <c r="AG827" s="71"/>
      <c r="AH827" s="134"/>
      <c r="AI827" s="134"/>
      <c r="AJ827" s="134"/>
      <c r="AK827" s="134"/>
      <c r="AL827" s="71"/>
      <c r="AM827" s="134"/>
      <c r="AN827" s="134"/>
      <c r="AO827" s="134"/>
      <c r="AP827" s="134"/>
      <c r="AQ827" s="71"/>
      <c r="AR827" s="134"/>
      <c r="AS827" s="134"/>
      <c r="AT827" s="71"/>
      <c r="AU827" s="71"/>
      <c r="AV827" s="80"/>
      <c r="AW827" s="80"/>
      <c r="AX827" s="80">
        <v>2752</v>
      </c>
      <c r="AY827" s="162"/>
      <c r="AZ827" s="57"/>
      <c r="BA827" s="57"/>
      <c r="BB827" s="57"/>
      <c r="BC827" s="57"/>
      <c r="BD827" s="57"/>
      <c r="BE827" s="57"/>
      <c r="BF827" s="57"/>
      <c r="BG827" s="57"/>
      <c r="BH827" s="57"/>
      <c r="BI827" s="57"/>
    </row>
    <row r="828" spans="1:61">
      <c r="A828" s="57"/>
      <c r="B828" s="15" t="s">
        <v>539</v>
      </c>
      <c r="C828" s="15" t="s">
        <v>540</v>
      </c>
      <c r="D828" s="10" t="s">
        <v>535</v>
      </c>
      <c r="E828" s="10"/>
      <c r="F828" s="10"/>
      <c r="G828" s="10"/>
      <c r="H828" s="10"/>
      <c r="I828" s="10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45"/>
      <c r="Y828" s="134"/>
      <c r="Z828" s="145"/>
      <c r="AA828" s="145"/>
      <c r="AB828" s="145"/>
      <c r="AC828" s="145"/>
      <c r="AD828" s="139"/>
      <c r="AE828" s="134"/>
      <c r="AF828" s="134"/>
      <c r="AG828" s="71"/>
      <c r="AH828" s="134"/>
      <c r="AI828" s="134"/>
      <c r="AJ828" s="134"/>
      <c r="AK828" s="134"/>
      <c r="AL828" s="71"/>
      <c r="AM828" s="134"/>
      <c r="AN828" s="134"/>
      <c r="AO828" s="134"/>
      <c r="AP828" s="134"/>
      <c r="AQ828" s="71"/>
      <c r="AR828" s="134"/>
      <c r="AS828" s="134"/>
      <c r="AT828" s="71"/>
      <c r="AU828" s="71"/>
      <c r="AV828" s="80"/>
      <c r="AW828" s="80"/>
      <c r="AX828" s="80">
        <v>275</v>
      </c>
      <c r="AY828" s="162"/>
      <c r="AZ828" s="57"/>
      <c r="BA828" s="57"/>
      <c r="BB828" s="57"/>
      <c r="BC828" s="57"/>
      <c r="BD828" s="57"/>
      <c r="BE828" s="57"/>
      <c r="BF828" s="57"/>
      <c r="BG828" s="57"/>
      <c r="BH828" s="57"/>
      <c r="BI828" s="57"/>
    </row>
    <row r="829" spans="1:61">
      <c r="A829" s="57"/>
      <c r="B829" s="15" t="s">
        <v>551</v>
      </c>
      <c r="C829" s="15" t="s">
        <v>552</v>
      </c>
      <c r="D829" s="10" t="s">
        <v>556</v>
      </c>
      <c r="E829" s="10"/>
      <c r="F829" s="10"/>
      <c r="G829" s="10"/>
      <c r="H829" s="10"/>
      <c r="I829" s="10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45"/>
      <c r="Y829" s="134"/>
      <c r="Z829" s="145"/>
      <c r="AA829" s="145"/>
      <c r="AB829" s="145"/>
      <c r="AC829" s="145"/>
      <c r="AD829" s="139"/>
      <c r="AE829" s="134"/>
      <c r="AF829" s="134"/>
      <c r="AG829" s="71"/>
      <c r="AH829" s="134"/>
      <c r="AI829" s="134"/>
      <c r="AJ829" s="134"/>
      <c r="AK829" s="134"/>
      <c r="AL829" s="71"/>
      <c r="AM829" s="134"/>
      <c r="AN829" s="134"/>
      <c r="AO829" s="134"/>
      <c r="AP829" s="134"/>
      <c r="AQ829" s="71"/>
      <c r="AR829" s="134"/>
      <c r="AS829" s="134"/>
      <c r="AT829" s="71"/>
      <c r="AU829" s="71"/>
      <c r="AV829" s="80"/>
      <c r="AW829" s="80"/>
      <c r="AX829" s="80">
        <v>239</v>
      </c>
      <c r="AY829" s="162"/>
      <c r="AZ829" s="57"/>
      <c r="BA829" s="57"/>
      <c r="BB829" s="57"/>
      <c r="BC829" s="57"/>
      <c r="BD829" s="57"/>
      <c r="BE829" s="57"/>
      <c r="BF829" s="57"/>
      <c r="BG829" s="57"/>
      <c r="BH829" s="57"/>
      <c r="BI829" s="57"/>
    </row>
    <row r="830" spans="1:61">
      <c r="A830" s="57"/>
      <c r="B830" s="15"/>
      <c r="C830" s="15" t="s">
        <v>553</v>
      </c>
      <c r="D830" s="10" t="s">
        <v>556</v>
      </c>
      <c r="E830" s="10"/>
      <c r="F830" s="10"/>
      <c r="G830" s="10"/>
      <c r="H830" s="10"/>
      <c r="I830" s="10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45"/>
      <c r="Y830" s="134"/>
      <c r="Z830" s="145"/>
      <c r="AA830" s="145"/>
      <c r="AB830" s="145"/>
      <c r="AC830" s="145"/>
      <c r="AD830" s="139"/>
      <c r="AE830" s="134"/>
      <c r="AF830" s="134"/>
      <c r="AG830" s="71"/>
      <c r="AH830" s="134"/>
      <c r="AI830" s="134"/>
      <c r="AJ830" s="134"/>
      <c r="AK830" s="134"/>
      <c r="AL830" s="71"/>
      <c r="AM830" s="134"/>
      <c r="AN830" s="134"/>
      <c r="AO830" s="134"/>
      <c r="AP830" s="134"/>
      <c r="AQ830" s="71"/>
      <c r="AR830" s="134"/>
      <c r="AS830" s="134"/>
      <c r="AT830" s="71"/>
      <c r="AU830" s="71"/>
      <c r="AV830" s="80"/>
      <c r="AW830" s="80"/>
      <c r="AX830" s="80">
        <v>9744</v>
      </c>
      <c r="AY830" s="162"/>
      <c r="AZ830" s="57"/>
      <c r="BA830" s="57"/>
      <c r="BB830" s="57"/>
      <c r="BC830" s="57"/>
      <c r="BD830" s="57"/>
      <c r="BE830" s="57"/>
      <c r="BF830" s="57"/>
      <c r="BG830" s="57"/>
      <c r="BH830" s="57"/>
      <c r="BI830" s="57"/>
    </row>
    <row r="831" spans="1:61">
      <c r="A831" s="57"/>
      <c r="B831" s="15"/>
      <c r="C831" s="15" t="s">
        <v>554</v>
      </c>
      <c r="D831" s="10" t="s">
        <v>556</v>
      </c>
      <c r="E831" s="10"/>
      <c r="F831" s="10"/>
      <c r="G831" s="10"/>
      <c r="H831" s="10"/>
      <c r="I831" s="10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45"/>
      <c r="Y831" s="134"/>
      <c r="Z831" s="145"/>
      <c r="AA831" s="145"/>
      <c r="AB831" s="145"/>
      <c r="AC831" s="145"/>
      <c r="AD831" s="139"/>
      <c r="AE831" s="134"/>
      <c r="AF831" s="134"/>
      <c r="AG831" s="71"/>
      <c r="AH831" s="134"/>
      <c r="AI831" s="134"/>
      <c r="AJ831" s="134"/>
      <c r="AK831" s="134"/>
      <c r="AL831" s="71"/>
      <c r="AM831" s="134"/>
      <c r="AN831" s="134"/>
      <c r="AO831" s="134"/>
      <c r="AP831" s="134"/>
      <c r="AQ831" s="71"/>
      <c r="AR831" s="134"/>
      <c r="AS831" s="134"/>
      <c r="AT831" s="71"/>
      <c r="AU831" s="71"/>
      <c r="AV831" s="80"/>
      <c r="AW831" s="80"/>
      <c r="AX831" s="80">
        <v>2315</v>
      </c>
      <c r="AY831" s="162"/>
      <c r="AZ831" s="57"/>
      <c r="BA831" s="57"/>
      <c r="BB831" s="57"/>
      <c r="BC831" s="57"/>
      <c r="BD831" s="57"/>
      <c r="BE831" s="57"/>
      <c r="BF831" s="57"/>
      <c r="BG831" s="57"/>
      <c r="BH831" s="57"/>
      <c r="BI831" s="57"/>
    </row>
    <row r="832" spans="1:61">
      <c r="A832" s="57"/>
      <c r="B832" s="15"/>
      <c r="C832" s="15" t="s">
        <v>555</v>
      </c>
      <c r="D832" s="10" t="s">
        <v>556</v>
      </c>
      <c r="E832" s="10"/>
      <c r="F832" s="10"/>
      <c r="G832" s="10"/>
      <c r="H832" s="10"/>
      <c r="I832" s="10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45"/>
      <c r="Y832" s="134"/>
      <c r="Z832" s="145"/>
      <c r="AA832" s="145"/>
      <c r="AB832" s="145"/>
      <c r="AC832" s="145"/>
      <c r="AD832" s="139"/>
      <c r="AE832" s="134"/>
      <c r="AF832" s="134"/>
      <c r="AG832" s="71"/>
      <c r="AH832" s="134"/>
      <c r="AI832" s="134"/>
      <c r="AJ832" s="134"/>
      <c r="AK832" s="134"/>
      <c r="AL832" s="71"/>
      <c r="AM832" s="134"/>
      <c r="AN832" s="134"/>
      <c r="AO832" s="134"/>
      <c r="AP832" s="134"/>
      <c r="AQ832" s="71"/>
      <c r="AR832" s="134"/>
      <c r="AS832" s="134"/>
      <c r="AT832" s="71"/>
      <c r="AU832" s="71"/>
      <c r="AV832" s="80"/>
      <c r="AW832" s="80"/>
      <c r="AX832" s="80">
        <v>739</v>
      </c>
      <c r="AY832" s="162"/>
      <c r="AZ832" s="57"/>
      <c r="BA832" s="57"/>
      <c r="BB832" s="57"/>
      <c r="BC832" s="57"/>
      <c r="BD832" s="57"/>
      <c r="BE832" s="57"/>
      <c r="BF832" s="57"/>
      <c r="BG832" s="57"/>
      <c r="BH832" s="57"/>
      <c r="BI832" s="57"/>
    </row>
    <row r="833" spans="1:61">
      <c r="A833" s="57"/>
      <c r="B833" s="15"/>
      <c r="C833" s="15" t="s">
        <v>557</v>
      </c>
      <c r="D833" s="10" t="s">
        <v>556</v>
      </c>
      <c r="E833" s="10"/>
      <c r="F833" s="10"/>
      <c r="G833" s="10"/>
      <c r="H833" s="10"/>
      <c r="I833" s="10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45"/>
      <c r="Y833" s="134"/>
      <c r="Z833" s="145"/>
      <c r="AA833" s="145"/>
      <c r="AB833" s="145"/>
      <c r="AC833" s="145"/>
      <c r="AD833" s="139"/>
      <c r="AE833" s="134"/>
      <c r="AF833" s="134"/>
      <c r="AG833" s="71"/>
      <c r="AH833" s="134"/>
      <c r="AI833" s="134"/>
      <c r="AJ833" s="134"/>
      <c r="AK833" s="134"/>
      <c r="AL833" s="71"/>
      <c r="AM833" s="134"/>
      <c r="AN833" s="134"/>
      <c r="AO833" s="134"/>
      <c r="AP833" s="134"/>
      <c r="AQ833" s="71"/>
      <c r="AR833" s="134"/>
      <c r="AS833" s="134"/>
      <c r="AT833" s="71"/>
      <c r="AU833" s="71"/>
      <c r="AV833" s="80"/>
      <c r="AW833" s="80"/>
      <c r="AX833" s="80">
        <v>9828</v>
      </c>
      <c r="AY833" s="162"/>
      <c r="AZ833" s="57"/>
      <c r="BA833" s="57"/>
      <c r="BB833" s="57"/>
      <c r="BC833" s="57"/>
      <c r="BD833" s="57"/>
      <c r="BE833" s="57"/>
      <c r="BF833" s="57"/>
      <c r="BG833" s="57"/>
      <c r="BH833" s="57"/>
      <c r="BI833" s="57"/>
    </row>
    <row r="834" spans="1:61">
      <c r="A834" s="57"/>
      <c r="B834" s="15"/>
      <c r="C834" s="15" t="s">
        <v>558</v>
      </c>
      <c r="D834" s="10"/>
      <c r="E834" s="10"/>
      <c r="F834" s="10"/>
      <c r="G834" s="10"/>
      <c r="H834" s="10"/>
      <c r="I834" s="10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45"/>
      <c r="Y834" s="134"/>
      <c r="Z834" s="145"/>
      <c r="AA834" s="145"/>
      <c r="AB834" s="145"/>
      <c r="AC834" s="145"/>
      <c r="AD834" s="139"/>
      <c r="AE834" s="134"/>
      <c r="AF834" s="134"/>
      <c r="AG834" s="71"/>
      <c r="AH834" s="134"/>
      <c r="AI834" s="134"/>
      <c r="AJ834" s="134"/>
      <c r="AK834" s="134"/>
      <c r="AL834" s="71"/>
      <c r="AM834" s="134"/>
      <c r="AN834" s="134"/>
      <c r="AO834" s="134"/>
      <c r="AP834" s="134"/>
      <c r="AQ834" s="71"/>
      <c r="AR834" s="134"/>
      <c r="AS834" s="134"/>
      <c r="AT834" s="71"/>
      <c r="AU834" s="71"/>
      <c r="AV834" s="80"/>
      <c r="AW834" s="80"/>
      <c r="AX834" s="80">
        <v>165</v>
      </c>
      <c r="AY834" s="162"/>
      <c r="AZ834" s="57"/>
      <c r="BA834" s="57"/>
      <c r="BB834" s="57"/>
      <c r="BC834" s="57"/>
      <c r="BD834" s="57"/>
      <c r="BE834" s="57"/>
      <c r="BF834" s="57"/>
      <c r="BG834" s="57"/>
      <c r="BH834" s="57"/>
      <c r="BI834" s="57"/>
    </row>
    <row r="835" spans="1:61">
      <c r="A835" s="57"/>
      <c r="B835" s="15" t="s">
        <v>312</v>
      </c>
      <c r="C835" s="15" t="s">
        <v>451</v>
      </c>
      <c r="D835" s="31" t="s">
        <v>747</v>
      </c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158"/>
      <c r="Y835" s="171"/>
      <c r="Z835" s="134"/>
      <c r="AA835" s="171"/>
      <c r="AB835" s="171"/>
      <c r="AC835" s="171"/>
      <c r="AD835" s="171"/>
      <c r="AE835" s="171"/>
      <c r="AF835" s="171"/>
      <c r="AG835" s="99"/>
      <c r="AH835" s="171"/>
      <c r="AI835" s="171"/>
      <c r="AJ835" s="171"/>
      <c r="AK835" s="171"/>
      <c r="AL835" s="99"/>
      <c r="AM835" s="171"/>
      <c r="AN835" s="171"/>
      <c r="AO835" s="171"/>
      <c r="AP835" s="171"/>
      <c r="AQ835" s="89"/>
      <c r="AR835" s="172"/>
      <c r="AS835" s="172"/>
      <c r="AT835" s="89"/>
      <c r="AU835" s="89"/>
      <c r="AV835" s="80"/>
      <c r="AW835" s="80"/>
      <c r="AX835" s="207">
        <v>1</v>
      </c>
      <c r="AY835" s="207">
        <v>1</v>
      </c>
      <c r="AZ835" s="207">
        <v>1</v>
      </c>
      <c r="BA835" s="57"/>
      <c r="BB835" s="57"/>
      <c r="BC835" s="57"/>
      <c r="BD835" s="57"/>
      <c r="BE835" s="57"/>
      <c r="BF835" s="57"/>
      <c r="BG835" s="57"/>
      <c r="BH835" s="57"/>
      <c r="BI835" s="57"/>
    </row>
    <row r="836" spans="1:61">
      <c r="A836" s="57"/>
      <c r="B836" s="15"/>
      <c r="C836" s="15" t="s">
        <v>567</v>
      </c>
      <c r="D836" s="31" t="s">
        <v>556</v>
      </c>
      <c r="E836" s="31"/>
      <c r="F836" s="31"/>
      <c r="G836" s="31"/>
      <c r="H836" s="31"/>
      <c r="I836" s="31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84"/>
      <c r="AH836" s="145"/>
      <c r="AI836" s="145"/>
      <c r="AJ836" s="145"/>
      <c r="AK836" s="145"/>
      <c r="AL836" s="184"/>
      <c r="AM836" s="145"/>
      <c r="AN836" s="145"/>
      <c r="AO836" s="145"/>
      <c r="AP836" s="145"/>
      <c r="AQ836" s="184"/>
      <c r="AR836" s="145"/>
      <c r="AS836" s="145"/>
      <c r="AT836" s="184"/>
      <c r="AU836" s="184"/>
      <c r="AV836" s="53"/>
      <c r="AW836" s="80"/>
      <c r="AX836" s="80">
        <v>12353847</v>
      </c>
      <c r="AY836" s="162"/>
      <c r="AZ836" s="57"/>
      <c r="BA836" s="57"/>
      <c r="BB836" s="57"/>
      <c r="BC836" s="57"/>
      <c r="BD836" s="57"/>
      <c r="BE836" s="57"/>
      <c r="BF836" s="57"/>
      <c r="BG836" s="57"/>
      <c r="BH836" s="57"/>
      <c r="BI836" s="57"/>
    </row>
    <row r="837" spans="1:61">
      <c r="A837" s="57"/>
      <c r="B837" s="15"/>
      <c r="C837" s="15" t="s">
        <v>568</v>
      </c>
      <c r="D837" s="31" t="s">
        <v>556</v>
      </c>
      <c r="E837" s="31"/>
      <c r="F837" s="31"/>
      <c r="G837" s="31"/>
      <c r="H837" s="31"/>
      <c r="I837" s="31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45"/>
      <c r="Y837" s="173"/>
      <c r="Z837" s="145"/>
      <c r="AA837" s="173"/>
      <c r="AB837" s="173"/>
      <c r="AC837" s="173"/>
      <c r="AD837" s="173"/>
      <c r="AE837" s="173"/>
      <c r="AF837" s="173"/>
      <c r="AG837" s="194"/>
      <c r="AH837" s="173"/>
      <c r="AI837" s="173"/>
      <c r="AJ837" s="173"/>
      <c r="AK837" s="173"/>
      <c r="AL837" s="194"/>
      <c r="AM837" s="173"/>
      <c r="AN837" s="173"/>
      <c r="AO837" s="173"/>
      <c r="AP837" s="173"/>
      <c r="AQ837" s="194"/>
      <c r="AR837" s="173"/>
      <c r="AS837" s="173"/>
      <c r="AT837" s="194"/>
      <c r="AU837" s="194"/>
      <c r="AV837" s="53"/>
      <c r="AW837" s="53"/>
      <c r="AX837" s="80">
        <v>5723160</v>
      </c>
      <c r="AY837" s="162"/>
      <c r="AZ837" s="57"/>
      <c r="BA837" s="57"/>
      <c r="BB837" s="57"/>
      <c r="BC837" s="57"/>
      <c r="BD837" s="57"/>
      <c r="BE837" s="57"/>
      <c r="BF837" s="57"/>
      <c r="BG837" s="57"/>
      <c r="BH837" s="57"/>
      <c r="BI837" s="57"/>
    </row>
    <row r="838" spans="1:61">
      <c r="A838" s="57"/>
      <c r="B838" s="15" t="s">
        <v>453</v>
      </c>
      <c r="C838" s="15" t="s">
        <v>454</v>
      </c>
      <c r="D838" s="31" t="s">
        <v>452</v>
      </c>
      <c r="E838" s="31"/>
      <c r="F838" s="31"/>
      <c r="G838" s="31"/>
      <c r="H838" s="31"/>
      <c r="I838" s="31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45"/>
      <c r="Y838" s="173"/>
      <c r="Z838" s="145"/>
      <c r="AA838" s="173"/>
      <c r="AB838" s="173"/>
      <c r="AC838" s="173"/>
      <c r="AD838" s="173"/>
      <c r="AE838" s="173"/>
      <c r="AF838" s="173"/>
      <c r="AG838" s="89"/>
      <c r="AH838" s="172"/>
      <c r="AI838" s="172"/>
      <c r="AJ838" s="172"/>
      <c r="AK838" s="172"/>
      <c r="AL838" s="89"/>
      <c r="AM838" s="172"/>
      <c r="AN838" s="172"/>
      <c r="AO838" s="172"/>
      <c r="AP838" s="172"/>
      <c r="AQ838" s="195"/>
      <c r="AR838" s="174"/>
      <c r="AS838" s="174"/>
      <c r="AT838" s="195"/>
      <c r="AU838" s="195"/>
      <c r="AV838" s="53"/>
      <c r="AW838" s="53"/>
      <c r="AX838" s="80"/>
      <c r="AY838" s="162"/>
      <c r="AZ838" s="57"/>
      <c r="BA838" s="57"/>
      <c r="BB838" s="57"/>
      <c r="BC838" s="57"/>
      <c r="BD838" s="57"/>
      <c r="BE838" s="57"/>
      <c r="BF838" s="57"/>
      <c r="BG838" s="57"/>
      <c r="BH838" s="57"/>
      <c r="BI838" s="57"/>
    </row>
    <row r="839" spans="1:61">
      <c r="A839" s="57"/>
      <c r="B839" s="15"/>
      <c r="C839" s="15" t="s">
        <v>537</v>
      </c>
      <c r="D839" s="31" t="s">
        <v>538</v>
      </c>
      <c r="E839" s="31"/>
      <c r="F839" s="31"/>
      <c r="G839" s="31"/>
      <c r="H839" s="31"/>
      <c r="I839" s="31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45"/>
      <c r="Y839" s="173"/>
      <c r="Z839" s="145"/>
      <c r="AA839" s="173"/>
      <c r="AB839" s="173"/>
      <c r="AC839" s="173"/>
      <c r="AD839" s="173"/>
      <c r="AE839" s="173"/>
      <c r="AF839" s="173"/>
      <c r="AG839" s="89"/>
      <c r="AH839" s="172"/>
      <c r="AI839" s="172"/>
      <c r="AJ839" s="172"/>
      <c r="AK839" s="172"/>
      <c r="AL839" s="89"/>
      <c r="AM839" s="172"/>
      <c r="AN839" s="172"/>
      <c r="AO839" s="172"/>
      <c r="AP839" s="172"/>
      <c r="AQ839" s="89"/>
      <c r="AR839" s="172"/>
      <c r="AS839" s="172"/>
      <c r="AT839" s="89"/>
      <c r="AU839" s="89"/>
      <c r="AV839" s="53"/>
      <c r="AW839" s="53"/>
      <c r="AX839" s="80">
        <f>16663+2025+888+3473+14278+15882+705+747+1718</f>
        <v>56379</v>
      </c>
      <c r="AY839" s="162"/>
      <c r="AZ839" s="57"/>
      <c r="BA839" s="57"/>
      <c r="BB839" s="57"/>
      <c r="BC839" s="57"/>
      <c r="BD839" s="57"/>
      <c r="BE839" s="57"/>
      <c r="BF839" s="57"/>
      <c r="BG839" s="57"/>
      <c r="BH839" s="57"/>
      <c r="BI839" s="57"/>
    </row>
    <row r="840" spans="1:61">
      <c r="A840" s="57"/>
      <c r="B840" s="15" t="s">
        <v>545</v>
      </c>
      <c r="C840" s="15" t="s">
        <v>546</v>
      </c>
      <c r="D840" s="31" t="s">
        <v>547</v>
      </c>
      <c r="E840" s="31"/>
      <c r="F840" s="31"/>
      <c r="G840" s="31"/>
      <c r="H840" s="31"/>
      <c r="I840" s="31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45"/>
      <c r="Y840" s="173"/>
      <c r="Z840" s="145"/>
      <c r="AA840" s="173"/>
      <c r="AB840" s="173"/>
      <c r="AC840" s="173"/>
      <c r="AD840" s="173"/>
      <c r="AE840" s="173"/>
      <c r="AF840" s="173"/>
      <c r="AG840" s="89"/>
      <c r="AH840" s="172"/>
      <c r="AI840" s="172"/>
      <c r="AJ840" s="172"/>
      <c r="AK840" s="172"/>
      <c r="AL840" s="89"/>
      <c r="AM840" s="172"/>
      <c r="AN840" s="172"/>
      <c r="AO840" s="172"/>
      <c r="AP840" s="172"/>
      <c r="AQ840" s="89"/>
      <c r="AR840" s="172"/>
      <c r="AS840" s="172"/>
      <c r="AT840" s="89"/>
      <c r="AU840" s="89"/>
      <c r="AV840" s="53">
        <v>199</v>
      </c>
      <c r="AW840" s="53"/>
      <c r="AX840" s="80">
        <v>35</v>
      </c>
      <c r="AY840" s="162"/>
      <c r="AZ840" s="57"/>
      <c r="BA840" s="57"/>
      <c r="BB840" s="57"/>
      <c r="BC840" s="57"/>
      <c r="BD840" s="57"/>
      <c r="BE840" s="57"/>
      <c r="BF840" s="57"/>
      <c r="BG840" s="57"/>
      <c r="BH840" s="57"/>
      <c r="BI840" s="57"/>
    </row>
    <row r="841" spans="1:61">
      <c r="A841" s="57"/>
      <c r="B841" s="15"/>
      <c r="C841" s="15" t="s">
        <v>548</v>
      </c>
      <c r="D841" s="31" t="s">
        <v>547</v>
      </c>
      <c r="E841" s="31"/>
      <c r="F841" s="31"/>
      <c r="G841" s="31"/>
      <c r="H841" s="31"/>
      <c r="I841" s="31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45"/>
      <c r="Y841" s="173"/>
      <c r="Z841" s="145"/>
      <c r="AA841" s="173"/>
      <c r="AB841" s="173"/>
      <c r="AC841" s="173"/>
      <c r="AD841" s="173"/>
      <c r="AE841" s="173"/>
      <c r="AF841" s="173"/>
      <c r="AG841" s="89"/>
      <c r="AH841" s="172"/>
      <c r="AI841" s="172"/>
      <c r="AJ841" s="172"/>
      <c r="AK841" s="172"/>
      <c r="AL841" s="89"/>
      <c r="AM841" s="172"/>
      <c r="AN841" s="172"/>
      <c r="AO841" s="172"/>
      <c r="AP841" s="172"/>
      <c r="AQ841" s="89"/>
      <c r="AR841" s="172"/>
      <c r="AS841" s="172"/>
      <c r="AT841" s="89"/>
      <c r="AU841" s="89"/>
      <c r="AV841" s="53"/>
      <c r="AW841" s="53"/>
      <c r="AX841" s="80">
        <f>16501.2+344.1</f>
        <v>16845.3</v>
      </c>
      <c r="AY841" s="162"/>
      <c r="AZ841" s="57"/>
      <c r="BA841" s="57"/>
      <c r="BB841" s="57"/>
      <c r="BC841" s="57"/>
      <c r="BD841" s="57"/>
      <c r="BE841" s="57"/>
      <c r="BF841" s="57"/>
      <c r="BG841" s="57"/>
      <c r="BH841" s="57"/>
      <c r="BI841" s="57"/>
    </row>
    <row r="842" spans="1:61">
      <c r="A842" s="57"/>
      <c r="B842" s="15"/>
      <c r="C842" s="15" t="s">
        <v>550</v>
      </c>
      <c r="D842" s="31" t="s">
        <v>549</v>
      </c>
      <c r="E842" s="31"/>
      <c r="F842" s="31"/>
      <c r="G842" s="31"/>
      <c r="H842" s="31"/>
      <c r="I842" s="31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45"/>
      <c r="Y842" s="173"/>
      <c r="Z842" s="145"/>
      <c r="AA842" s="173"/>
      <c r="AB842" s="173"/>
      <c r="AC842" s="173"/>
      <c r="AD842" s="173"/>
      <c r="AE842" s="173"/>
      <c r="AF842" s="173"/>
      <c r="AG842" s="89"/>
      <c r="AH842" s="172"/>
      <c r="AI842" s="172"/>
      <c r="AJ842" s="172"/>
      <c r="AK842" s="172"/>
      <c r="AL842" s="89"/>
      <c r="AM842" s="172"/>
      <c r="AN842" s="172"/>
      <c r="AO842" s="172"/>
      <c r="AP842" s="172"/>
      <c r="AQ842" s="89"/>
      <c r="AR842" s="172"/>
      <c r="AS842" s="172"/>
      <c r="AT842" s="89"/>
      <c r="AU842" s="89"/>
      <c r="AV842" s="53"/>
      <c r="AW842" s="53"/>
      <c r="AX842" s="80">
        <f>228+1318.4</f>
        <v>1546.4</v>
      </c>
      <c r="AY842" s="162"/>
      <c r="AZ842" s="57"/>
      <c r="BA842" s="57"/>
      <c r="BB842" s="57"/>
      <c r="BC842" s="57"/>
      <c r="BD842" s="57"/>
      <c r="BE842" s="57"/>
      <c r="BF842" s="57"/>
      <c r="BG842" s="57"/>
      <c r="BH842" s="57"/>
      <c r="BI842" s="57"/>
    </row>
    <row r="843" spans="1:61">
      <c r="A843" s="57"/>
      <c r="B843" s="15" t="s">
        <v>455</v>
      </c>
      <c r="C843" s="15" t="s">
        <v>456</v>
      </c>
      <c r="D843" s="31" t="s">
        <v>457</v>
      </c>
      <c r="E843" s="31"/>
      <c r="F843" s="31"/>
      <c r="G843" s="31"/>
      <c r="H843" s="31"/>
      <c r="I843" s="31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45"/>
      <c r="Y843" s="173"/>
      <c r="Z843" s="145"/>
      <c r="AA843" s="173"/>
      <c r="AB843" s="173"/>
      <c r="AC843" s="173"/>
      <c r="AD843" s="173"/>
      <c r="AE843" s="173"/>
      <c r="AF843" s="173"/>
      <c r="AG843" s="89"/>
      <c r="AH843" s="172"/>
      <c r="AI843" s="172"/>
      <c r="AJ843" s="172"/>
      <c r="AK843" s="172"/>
      <c r="AL843" s="89"/>
      <c r="AM843" s="172"/>
      <c r="AN843" s="172"/>
      <c r="AO843" s="172"/>
      <c r="AP843" s="172"/>
      <c r="AQ843" s="89"/>
      <c r="AR843" s="172"/>
      <c r="AS843" s="172"/>
      <c r="AT843" s="89"/>
      <c r="AU843" s="89"/>
      <c r="AV843" s="53"/>
      <c r="AW843" s="53"/>
      <c r="AX843" s="80"/>
      <c r="AY843" s="162"/>
      <c r="AZ843" s="57"/>
      <c r="BA843" s="57"/>
      <c r="BB843" s="57"/>
      <c r="BC843" s="57"/>
      <c r="BD843" s="57"/>
      <c r="BE843" s="57"/>
      <c r="BF843" s="57"/>
      <c r="BG843" s="57"/>
      <c r="BH843" s="57"/>
      <c r="BI843" s="57"/>
    </row>
    <row r="844" spans="1:61">
      <c r="A844" s="57"/>
      <c r="B844" s="15"/>
      <c r="C844" s="15" t="s">
        <v>458</v>
      </c>
      <c r="D844" s="31" t="s">
        <v>457</v>
      </c>
      <c r="E844" s="31"/>
      <c r="F844" s="31"/>
      <c r="G844" s="31"/>
      <c r="H844" s="31"/>
      <c r="I844" s="31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45"/>
      <c r="Y844" s="173"/>
      <c r="Z844" s="145"/>
      <c r="AA844" s="173"/>
      <c r="AB844" s="173"/>
      <c r="AC844" s="173"/>
      <c r="AD844" s="173"/>
      <c r="AE844" s="173"/>
      <c r="AF844" s="173"/>
      <c r="AG844" s="89"/>
      <c r="AH844" s="172"/>
      <c r="AI844" s="172"/>
      <c r="AJ844" s="172"/>
      <c r="AK844" s="172"/>
      <c r="AL844" s="89"/>
      <c r="AM844" s="172"/>
      <c r="AN844" s="172"/>
      <c r="AO844" s="172"/>
      <c r="AP844" s="172"/>
      <c r="AQ844" s="89"/>
      <c r="AR844" s="172"/>
      <c r="AS844" s="172"/>
      <c r="AT844" s="89"/>
      <c r="AU844" s="89"/>
      <c r="AV844" s="53"/>
      <c r="AW844" s="53"/>
      <c r="AX844" s="80"/>
      <c r="AY844" s="162"/>
      <c r="AZ844" s="57"/>
      <c r="BA844" s="57"/>
      <c r="BB844" s="57"/>
      <c r="BC844" s="57"/>
      <c r="BD844" s="57"/>
      <c r="BE844" s="57"/>
      <c r="BF844" s="57"/>
      <c r="BG844" s="57"/>
      <c r="BH844" s="57"/>
      <c r="BI844" s="57"/>
    </row>
    <row r="845" spans="1:61">
      <c r="A845" s="57"/>
      <c r="B845" s="15"/>
      <c r="C845" s="15" t="s">
        <v>459</v>
      </c>
      <c r="D845" s="31" t="s">
        <v>457</v>
      </c>
      <c r="E845" s="31"/>
      <c r="F845" s="31"/>
      <c r="G845" s="31"/>
      <c r="H845" s="31"/>
      <c r="I845" s="31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45"/>
      <c r="Y845" s="173"/>
      <c r="Z845" s="145"/>
      <c r="AA845" s="173"/>
      <c r="AB845" s="173"/>
      <c r="AC845" s="173"/>
      <c r="AD845" s="173"/>
      <c r="AE845" s="173"/>
      <c r="AF845" s="173"/>
      <c r="AG845" s="89"/>
      <c r="AH845" s="172"/>
      <c r="AI845" s="172"/>
      <c r="AJ845" s="172"/>
      <c r="AK845" s="172"/>
      <c r="AL845" s="89"/>
      <c r="AM845" s="172"/>
      <c r="AN845" s="172"/>
      <c r="AO845" s="172"/>
      <c r="AP845" s="172"/>
      <c r="AQ845" s="89"/>
      <c r="AR845" s="172"/>
      <c r="AS845" s="172"/>
      <c r="AT845" s="89"/>
      <c r="AU845" s="89"/>
      <c r="AV845" s="53"/>
      <c r="AW845" s="53"/>
      <c r="AX845" s="80"/>
      <c r="AY845" s="162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</row>
    <row r="846" spans="1:61">
      <c r="A846" s="57"/>
      <c r="B846" s="15"/>
      <c r="C846" s="15" t="s">
        <v>460</v>
      </c>
      <c r="D846" s="31" t="s">
        <v>461</v>
      </c>
      <c r="E846" s="31"/>
      <c r="F846" s="31"/>
      <c r="G846" s="31"/>
      <c r="H846" s="31"/>
      <c r="I846" s="31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45"/>
      <c r="Y846" s="173"/>
      <c r="Z846" s="145"/>
      <c r="AA846" s="173"/>
      <c r="AB846" s="173"/>
      <c r="AC846" s="173"/>
      <c r="AD846" s="173"/>
      <c r="AE846" s="173"/>
      <c r="AF846" s="173"/>
      <c r="AG846" s="89"/>
      <c r="AH846" s="172"/>
      <c r="AI846" s="172"/>
      <c r="AJ846" s="172"/>
      <c r="AK846" s="172"/>
      <c r="AL846" s="89"/>
      <c r="AM846" s="172"/>
      <c r="AN846" s="172"/>
      <c r="AO846" s="172"/>
      <c r="AP846" s="172"/>
      <c r="AQ846" s="89"/>
      <c r="AR846" s="172"/>
      <c r="AS846" s="172"/>
      <c r="AT846" s="89"/>
      <c r="AU846" s="89"/>
      <c r="AV846" s="53"/>
      <c r="AW846" s="53"/>
      <c r="AX846" s="162"/>
      <c r="AY846" s="162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</row>
    <row r="847" spans="1:61">
      <c r="A847" s="57"/>
      <c r="B847" s="15"/>
      <c r="C847" s="15" t="s">
        <v>462</v>
      </c>
      <c r="D847" s="31" t="s">
        <v>457</v>
      </c>
      <c r="E847" s="31"/>
      <c r="F847" s="31"/>
      <c r="G847" s="31"/>
      <c r="H847" s="31"/>
      <c r="I847" s="31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45"/>
      <c r="Y847" s="173"/>
      <c r="Z847" s="145"/>
      <c r="AA847" s="173"/>
      <c r="AB847" s="173"/>
      <c r="AC847" s="173"/>
      <c r="AD847" s="173"/>
      <c r="AE847" s="173"/>
      <c r="AF847" s="173"/>
      <c r="AG847" s="89"/>
      <c r="AH847" s="172"/>
      <c r="AI847" s="172"/>
      <c r="AJ847" s="172"/>
      <c r="AK847" s="172"/>
      <c r="AL847" s="89"/>
      <c r="AM847" s="172"/>
      <c r="AN847" s="172"/>
      <c r="AO847" s="172"/>
      <c r="AP847" s="172"/>
      <c r="AQ847" s="89"/>
      <c r="AR847" s="172"/>
      <c r="AS847" s="172"/>
      <c r="AT847" s="89"/>
      <c r="AU847" s="89"/>
      <c r="AV847" s="80"/>
      <c r="AW847" s="53"/>
      <c r="AX847" s="162"/>
      <c r="AY847" s="162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</row>
    <row r="848" spans="1:61">
      <c r="A848" s="57"/>
      <c r="B848" s="15"/>
      <c r="C848" s="15" t="s">
        <v>463</v>
      </c>
      <c r="D848" s="31" t="s">
        <v>457</v>
      </c>
      <c r="E848" s="31"/>
      <c r="F848" s="31"/>
      <c r="G848" s="31"/>
      <c r="H848" s="31"/>
      <c r="I848" s="31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45"/>
      <c r="Y848" s="173"/>
      <c r="Z848" s="145"/>
      <c r="AA848" s="173"/>
      <c r="AB848" s="173"/>
      <c r="AC848" s="173"/>
      <c r="AD848" s="173"/>
      <c r="AE848" s="173"/>
      <c r="AF848" s="173"/>
      <c r="AG848" s="89"/>
      <c r="AH848" s="172"/>
      <c r="AI848" s="172"/>
      <c r="AJ848" s="172"/>
      <c r="AK848" s="172"/>
      <c r="AL848" s="89"/>
      <c r="AM848" s="172"/>
      <c r="AN848" s="172"/>
      <c r="AO848" s="172"/>
      <c r="AP848" s="172"/>
      <c r="AQ848" s="89"/>
      <c r="AR848" s="172"/>
      <c r="AS848" s="172"/>
      <c r="AT848" s="89"/>
      <c r="AU848" s="89"/>
      <c r="AV848" s="80"/>
      <c r="AW848" s="53"/>
      <c r="AX848" s="162"/>
      <c r="AY848" s="162"/>
      <c r="AZ848" s="57"/>
      <c r="BA848" s="57"/>
      <c r="BB848" s="57"/>
      <c r="BC848" s="57"/>
      <c r="BD848" s="57"/>
      <c r="BE848" s="57"/>
      <c r="BF848" s="57"/>
      <c r="BG848" s="57"/>
      <c r="BH848" s="57"/>
      <c r="BI848" s="57"/>
    </row>
    <row r="849" spans="1:61">
      <c r="A849" s="57"/>
      <c r="B849" s="15" t="s">
        <v>464</v>
      </c>
      <c r="C849" s="15" t="s">
        <v>441</v>
      </c>
      <c r="D849" s="31" t="s">
        <v>739</v>
      </c>
      <c r="E849" s="31"/>
      <c r="F849" s="31"/>
      <c r="G849" s="31"/>
      <c r="H849" s="31"/>
      <c r="I849" s="31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45"/>
      <c r="Y849" s="173"/>
      <c r="Z849" s="145"/>
      <c r="AA849" s="173"/>
      <c r="AB849" s="173"/>
      <c r="AC849" s="173"/>
      <c r="AD849" s="173"/>
      <c r="AE849" s="173"/>
      <c r="AF849" s="173"/>
      <c r="AG849" s="89"/>
      <c r="AH849" s="172"/>
      <c r="AI849" s="172"/>
      <c r="AJ849" s="172"/>
      <c r="AK849" s="172"/>
      <c r="AL849" s="89">
        <v>41863</v>
      </c>
      <c r="AM849" s="172">
        <v>41767</v>
      </c>
      <c r="AN849" s="172">
        <v>41773</v>
      </c>
      <c r="AO849" s="172">
        <v>41485</v>
      </c>
      <c r="AP849" s="172">
        <v>41347</v>
      </c>
      <c r="AQ849" s="89">
        <v>41137</v>
      </c>
      <c r="AR849" s="172">
        <v>28495</v>
      </c>
      <c r="AS849" s="172">
        <v>28130</v>
      </c>
      <c r="AT849" s="89">
        <v>27606</v>
      </c>
      <c r="AU849" s="89">
        <v>27212</v>
      </c>
      <c r="AV849" s="80">
        <v>26516</v>
      </c>
      <c r="AW849" s="53">
        <v>26251</v>
      </c>
      <c r="AX849" s="162"/>
      <c r="AY849" s="162"/>
      <c r="AZ849" s="57"/>
      <c r="BA849" s="57"/>
      <c r="BB849" s="57"/>
      <c r="BC849" s="57"/>
      <c r="BD849" s="57"/>
      <c r="BE849" s="57"/>
      <c r="BF849" s="57"/>
      <c r="BG849" s="57"/>
      <c r="BH849" s="57"/>
      <c r="BI849" s="57"/>
    </row>
    <row r="850" spans="1:61">
      <c r="A850" s="57"/>
      <c r="B850" s="15"/>
      <c r="C850" s="15" t="s">
        <v>465</v>
      </c>
      <c r="D850" s="31"/>
      <c r="E850" s="31"/>
      <c r="F850" s="31"/>
      <c r="G850" s="31"/>
      <c r="H850" s="31"/>
      <c r="I850" s="31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45"/>
      <c r="Y850" s="173"/>
      <c r="Z850" s="145"/>
      <c r="AA850" s="173"/>
      <c r="AB850" s="173"/>
      <c r="AC850" s="173"/>
      <c r="AD850" s="173"/>
      <c r="AE850" s="173"/>
      <c r="AF850" s="172"/>
      <c r="AG850" s="89"/>
      <c r="AH850" s="172"/>
      <c r="AI850" s="172"/>
      <c r="AJ850" s="172"/>
      <c r="AK850" s="172"/>
      <c r="AL850" s="89"/>
      <c r="AM850" s="172"/>
      <c r="AN850" s="172"/>
      <c r="AO850" s="172"/>
      <c r="AP850" s="172"/>
      <c r="AQ850" s="89"/>
      <c r="AR850" s="172"/>
      <c r="AS850" s="172"/>
      <c r="AT850" s="89"/>
      <c r="AU850" s="89"/>
      <c r="AV850" s="80"/>
      <c r="AW850" s="53"/>
      <c r="AX850" s="162"/>
      <c r="AY850" s="162"/>
      <c r="AZ850" s="57"/>
      <c r="BA850" s="57"/>
      <c r="BB850" s="57"/>
      <c r="BC850" s="57"/>
      <c r="BD850" s="57"/>
      <c r="BE850" s="57"/>
      <c r="BF850" s="57"/>
      <c r="BG850" s="57"/>
      <c r="BH850" s="57"/>
      <c r="BI850" s="57"/>
    </row>
    <row r="851" spans="1:61">
      <c r="A851" s="57"/>
      <c r="B851" s="15"/>
      <c r="C851" s="15" t="s">
        <v>466</v>
      </c>
      <c r="D851" s="31"/>
      <c r="E851" s="31"/>
      <c r="F851" s="31"/>
      <c r="G851" s="31"/>
      <c r="H851" s="31"/>
      <c r="I851" s="31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45"/>
      <c r="Y851" s="173"/>
      <c r="Z851" s="145"/>
      <c r="AA851" s="173"/>
      <c r="AB851" s="173"/>
      <c r="AC851" s="173"/>
      <c r="AD851" s="173"/>
      <c r="AE851" s="173"/>
      <c r="AF851" s="172"/>
      <c r="AG851" s="89"/>
      <c r="AH851" s="172"/>
      <c r="AI851" s="172"/>
      <c r="AJ851" s="172"/>
      <c r="AK851" s="172"/>
      <c r="AL851" s="89"/>
      <c r="AM851" s="172"/>
      <c r="AN851" s="172"/>
      <c r="AO851" s="172"/>
      <c r="AP851" s="172"/>
      <c r="AQ851" s="89"/>
      <c r="AR851" s="172"/>
      <c r="AS851" s="172"/>
      <c r="AT851" s="89"/>
      <c r="AU851" s="89"/>
      <c r="AV851" s="80"/>
      <c r="AW851" s="53"/>
      <c r="AX851" s="162"/>
      <c r="AY851" s="162"/>
      <c r="AZ851" s="57"/>
      <c r="BA851" s="57"/>
      <c r="BB851" s="57"/>
      <c r="BC851" s="57"/>
      <c r="BD851" s="57"/>
      <c r="BE851" s="57"/>
      <c r="BF851" s="57"/>
      <c r="BG851" s="57"/>
      <c r="BH851" s="57"/>
      <c r="BI851" s="57"/>
    </row>
    <row r="852" spans="1:61">
      <c r="A852" s="57"/>
      <c r="B852" s="15"/>
      <c r="C852" s="15" t="s">
        <v>467</v>
      </c>
      <c r="D852" s="31"/>
      <c r="E852" s="31"/>
      <c r="F852" s="31"/>
      <c r="G852" s="31"/>
      <c r="H852" s="31"/>
      <c r="I852" s="31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45"/>
      <c r="Y852" s="145"/>
      <c r="Z852" s="145"/>
      <c r="AA852" s="145"/>
      <c r="AB852" s="145"/>
      <c r="AC852" s="145"/>
      <c r="AD852" s="145"/>
      <c r="AE852" s="145"/>
      <c r="AF852" s="172"/>
      <c r="AG852" s="89"/>
      <c r="AH852" s="172"/>
      <c r="AI852" s="172"/>
      <c r="AJ852" s="172"/>
      <c r="AK852" s="134"/>
      <c r="AL852" s="71"/>
      <c r="AM852" s="134"/>
      <c r="AN852" s="134"/>
      <c r="AO852" s="134"/>
      <c r="AP852" s="134"/>
      <c r="AQ852" s="71"/>
      <c r="AR852" s="134"/>
      <c r="AS852" s="134"/>
      <c r="AT852" s="71"/>
      <c r="AU852" s="71"/>
      <c r="AV852" s="80"/>
      <c r="AW852" s="53"/>
      <c r="AX852" s="162"/>
      <c r="AY852" s="162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</row>
    <row r="853" spans="1:61">
      <c r="A853" s="57"/>
      <c r="B853" s="15"/>
      <c r="C853" s="15" t="s">
        <v>468</v>
      </c>
      <c r="D853" s="31"/>
      <c r="E853" s="31"/>
      <c r="F853" s="31"/>
      <c r="G853" s="31"/>
      <c r="H853" s="31"/>
      <c r="I853" s="31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84"/>
      <c r="AH853" s="145"/>
      <c r="AI853" s="145"/>
      <c r="AJ853" s="145"/>
      <c r="AK853" s="134"/>
      <c r="AL853" s="71"/>
      <c r="AM853" s="134"/>
      <c r="AN853" s="134"/>
      <c r="AO853" s="134"/>
      <c r="AP853" s="134"/>
      <c r="AQ853" s="71"/>
      <c r="AR853" s="134"/>
      <c r="AS853" s="134"/>
      <c r="AT853" s="71"/>
      <c r="AU853" s="71"/>
      <c r="AV853" s="80"/>
      <c r="AW853" s="53"/>
      <c r="AX853" s="162"/>
      <c r="AY853" s="162"/>
      <c r="AZ853" s="57"/>
      <c r="BA853" s="57"/>
      <c r="BB853" s="57"/>
      <c r="BC853" s="57"/>
      <c r="BD853" s="57"/>
      <c r="BE853" s="57"/>
      <c r="BF853" s="57"/>
      <c r="BG853" s="57"/>
      <c r="BH853" s="57"/>
      <c r="BI853" s="57"/>
    </row>
    <row r="854" spans="1:61">
      <c r="A854" s="57"/>
      <c r="B854" s="15"/>
      <c r="C854" s="15" t="s">
        <v>469</v>
      </c>
      <c r="D854" s="31"/>
      <c r="E854" s="31"/>
      <c r="F854" s="31"/>
      <c r="G854" s="31"/>
      <c r="H854" s="31"/>
      <c r="I854" s="31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89"/>
      <c r="AH854" s="172"/>
      <c r="AI854" s="172"/>
      <c r="AJ854" s="172"/>
      <c r="AK854" s="172"/>
      <c r="AL854" s="89"/>
      <c r="AM854" s="134"/>
      <c r="AN854" s="134"/>
      <c r="AO854" s="134"/>
      <c r="AP854" s="134"/>
      <c r="AQ854" s="71"/>
      <c r="AR854" s="134"/>
      <c r="AS854" s="134"/>
      <c r="AT854" s="71"/>
      <c r="AU854" s="71"/>
      <c r="AV854" s="80"/>
      <c r="AW854" s="53"/>
      <c r="AX854" s="162"/>
      <c r="AY854" s="162"/>
      <c r="AZ854" s="57"/>
      <c r="BA854" s="57"/>
      <c r="BB854" s="57"/>
      <c r="BC854" s="57"/>
      <c r="BD854" s="57"/>
      <c r="BE854" s="57"/>
      <c r="BF854" s="57"/>
      <c r="BG854" s="57"/>
      <c r="BH854" s="57"/>
      <c r="BI854" s="57"/>
    </row>
    <row r="855" spans="1:61">
      <c r="A855" s="57"/>
      <c r="B855" s="15"/>
      <c r="C855" s="15" t="s">
        <v>470</v>
      </c>
      <c r="D855" s="31" t="s">
        <v>533</v>
      </c>
      <c r="E855" s="31"/>
      <c r="F855" s="31"/>
      <c r="G855" s="31"/>
      <c r="H855" s="31"/>
      <c r="I855" s="31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89"/>
      <c r="AH855" s="172"/>
      <c r="AI855" s="172"/>
      <c r="AJ855" s="172"/>
      <c r="AK855" s="172"/>
      <c r="AL855" s="89"/>
      <c r="AM855" s="134"/>
      <c r="AN855" s="134"/>
      <c r="AO855" s="134"/>
      <c r="AP855" s="134"/>
      <c r="AQ855" s="71"/>
      <c r="AR855" s="134"/>
      <c r="AS855" s="134"/>
      <c r="AT855" s="71"/>
      <c r="AU855" s="71"/>
      <c r="AV855" s="80">
        <v>3633</v>
      </c>
      <c r="AW855" s="53"/>
      <c r="AX855" s="162"/>
      <c r="AY855" s="162"/>
      <c r="AZ855" s="57"/>
      <c r="BA855" s="57"/>
      <c r="BB855" s="57"/>
      <c r="BC855" s="57"/>
      <c r="BD855" s="57"/>
      <c r="BE855" s="57"/>
      <c r="BF855" s="57"/>
      <c r="BG855" s="57"/>
      <c r="BH855" s="57"/>
      <c r="BI855" s="57"/>
    </row>
    <row r="856" spans="1:61">
      <c r="A856" s="57"/>
      <c r="B856" s="15"/>
      <c r="C856" s="15" t="s">
        <v>471</v>
      </c>
      <c r="D856" s="31"/>
      <c r="E856" s="31"/>
      <c r="F856" s="31"/>
      <c r="G856" s="31"/>
      <c r="H856" s="31"/>
      <c r="I856" s="31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89"/>
      <c r="AH856" s="172"/>
      <c r="AI856" s="172"/>
      <c r="AJ856" s="134"/>
      <c r="AK856" s="134"/>
      <c r="AL856" s="71"/>
      <c r="AM856" s="134"/>
      <c r="AN856" s="134"/>
      <c r="AO856" s="134"/>
      <c r="AP856" s="134"/>
      <c r="AQ856" s="71"/>
      <c r="AR856" s="134"/>
      <c r="AS856" s="134"/>
      <c r="AT856" s="71"/>
      <c r="AU856" s="71"/>
      <c r="AV856" s="80"/>
      <c r="AW856" s="53"/>
      <c r="AX856" s="162"/>
      <c r="AY856" s="162"/>
      <c r="AZ856" s="57"/>
      <c r="BA856" s="57"/>
      <c r="BB856" s="57"/>
      <c r="BC856" s="57"/>
      <c r="BD856" s="57"/>
      <c r="BE856" s="57"/>
      <c r="BF856" s="57"/>
      <c r="BG856" s="57"/>
      <c r="BH856" s="57"/>
      <c r="BI856" s="57"/>
    </row>
    <row r="857" spans="1:61">
      <c r="A857" s="57"/>
      <c r="B857" s="15" t="s">
        <v>472</v>
      </c>
      <c r="C857" s="15" t="s">
        <v>710</v>
      </c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45"/>
      <c r="Y857" s="145"/>
      <c r="Z857" s="145"/>
      <c r="AA857" s="145"/>
      <c r="AB857" s="145"/>
      <c r="AC857" s="71">
        <v>56874</v>
      </c>
      <c r="AD857" s="71">
        <v>58188</v>
      </c>
      <c r="AE857" s="71">
        <v>60361</v>
      </c>
      <c r="AF857" s="89">
        <v>60327</v>
      </c>
      <c r="AG857" s="89">
        <v>60048</v>
      </c>
      <c r="AH857" s="89">
        <v>59132</v>
      </c>
      <c r="AI857" s="71">
        <v>58225</v>
      </c>
      <c r="AJ857" s="89">
        <v>57787</v>
      </c>
      <c r="AK857" s="71">
        <v>56690</v>
      </c>
      <c r="AL857" s="71">
        <v>55312</v>
      </c>
      <c r="AM857" s="71">
        <v>54831</v>
      </c>
      <c r="AN857" s="71">
        <v>54579</v>
      </c>
      <c r="AO857" s="71">
        <v>55216</v>
      </c>
      <c r="AP857" s="71">
        <v>55330</v>
      </c>
      <c r="AQ857" s="71">
        <v>55281</v>
      </c>
      <c r="AR857" s="134">
        <v>54641</v>
      </c>
      <c r="AS857" s="134">
        <v>54798</v>
      </c>
      <c r="AT857" s="71">
        <v>55225</v>
      </c>
      <c r="AU857" s="71">
        <v>55509</v>
      </c>
      <c r="AV857" s="80">
        <v>55413</v>
      </c>
      <c r="AW857" s="80">
        <v>55442</v>
      </c>
      <c r="AX857" s="162"/>
      <c r="AY857" s="162"/>
      <c r="AZ857" s="57"/>
      <c r="BA857" s="57"/>
      <c r="BB857" s="57"/>
      <c r="BC857" s="57"/>
      <c r="BD857" s="57"/>
      <c r="BE857" s="57"/>
      <c r="BF857" s="57"/>
      <c r="BG857" s="57"/>
      <c r="BH857" s="57"/>
      <c r="BI857" s="57"/>
    </row>
    <row r="858" spans="1:61">
      <c r="A858" s="57"/>
      <c r="B858" s="15"/>
      <c r="C858" s="15" t="s">
        <v>711</v>
      </c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45"/>
      <c r="Y858" s="145"/>
      <c r="Z858" s="145"/>
      <c r="AA858" s="145"/>
      <c r="AB858" s="145"/>
      <c r="AC858" s="71">
        <v>21470</v>
      </c>
      <c r="AD858" s="71">
        <v>21954</v>
      </c>
      <c r="AE858" s="71">
        <v>22679</v>
      </c>
      <c r="AF858" s="89">
        <v>24681</v>
      </c>
      <c r="AG858" s="89">
        <v>25017</v>
      </c>
      <c r="AH858" s="89">
        <v>24746</v>
      </c>
      <c r="AI858" s="71">
        <v>24838</v>
      </c>
      <c r="AJ858" s="89">
        <v>25412</v>
      </c>
      <c r="AK858" s="71">
        <v>25278</v>
      </c>
      <c r="AL858" s="71">
        <v>25319</v>
      </c>
      <c r="AM858" s="71">
        <v>25932</v>
      </c>
      <c r="AN858" s="71">
        <v>26710</v>
      </c>
      <c r="AO858" s="71">
        <v>26962</v>
      </c>
      <c r="AP858" s="71">
        <v>27323</v>
      </c>
      <c r="AQ858" s="71">
        <v>27807</v>
      </c>
      <c r="AR858" s="134">
        <v>27932</v>
      </c>
      <c r="AS858" s="134">
        <v>28130</v>
      </c>
      <c r="AT858" s="71">
        <v>28108</v>
      </c>
      <c r="AU858" s="71">
        <v>27893</v>
      </c>
      <c r="AV858" s="80">
        <v>28337</v>
      </c>
      <c r="AW858" s="80">
        <v>28676</v>
      </c>
      <c r="AX858" s="162"/>
      <c r="AY858" s="162"/>
      <c r="AZ858" s="57"/>
      <c r="BA858" s="57"/>
      <c r="BB858" s="57"/>
      <c r="BC858" s="57"/>
      <c r="BD858" s="57"/>
      <c r="BE858" s="57"/>
      <c r="BF858" s="57"/>
      <c r="BG858" s="57"/>
      <c r="BH858" s="57"/>
      <c r="BI858" s="57"/>
    </row>
    <row r="859" spans="1:61">
      <c r="A859" s="57"/>
      <c r="B859" s="15"/>
      <c r="C859" s="15" t="s">
        <v>712</v>
      </c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45"/>
      <c r="Y859" s="145"/>
      <c r="Z859" s="145"/>
      <c r="AA859" s="145"/>
      <c r="AB859" s="145"/>
      <c r="AC859" s="71">
        <v>2167</v>
      </c>
      <c r="AD859" s="71">
        <v>2314</v>
      </c>
      <c r="AE859" s="71">
        <v>2430</v>
      </c>
      <c r="AF859" s="89">
        <v>2612</v>
      </c>
      <c r="AG859" s="89">
        <v>2585</v>
      </c>
      <c r="AH859" s="89">
        <v>2543</v>
      </c>
      <c r="AI859" s="71">
        <v>2412</v>
      </c>
      <c r="AJ859" s="89">
        <v>2289</v>
      </c>
      <c r="AK859" s="71">
        <v>2224</v>
      </c>
      <c r="AL859" s="71">
        <v>2153</v>
      </c>
      <c r="AM859" s="71">
        <v>1993</v>
      </c>
      <c r="AN859" s="71">
        <v>1883</v>
      </c>
      <c r="AO859" s="71">
        <v>1808</v>
      </c>
      <c r="AP859" s="71">
        <v>1716</v>
      </c>
      <c r="AQ859" s="71">
        <v>1697</v>
      </c>
      <c r="AR859" s="134">
        <v>1650</v>
      </c>
      <c r="AS859" s="134">
        <v>1529</v>
      </c>
      <c r="AT859" s="71">
        <v>1536</v>
      </c>
      <c r="AU859" s="71">
        <v>1617</v>
      </c>
      <c r="AV859" s="80">
        <v>1803</v>
      </c>
      <c r="AW859" s="80">
        <v>1912</v>
      </c>
      <c r="AX859" s="80"/>
      <c r="AY859" s="162"/>
      <c r="AZ859" s="57"/>
      <c r="BA859" s="57"/>
      <c r="BB859" s="57"/>
      <c r="BC859" s="57"/>
      <c r="BD859" s="57"/>
      <c r="BE859" s="57"/>
      <c r="BF859" s="57"/>
      <c r="BG859" s="57"/>
      <c r="BH859" s="57"/>
      <c r="BI859" s="57"/>
    </row>
    <row r="860" spans="1:61">
      <c r="A860" s="57"/>
      <c r="B860" s="15" t="s">
        <v>561</v>
      </c>
      <c r="C860" s="15" t="s">
        <v>562</v>
      </c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45"/>
      <c r="Y860" s="145"/>
      <c r="Z860" s="145"/>
      <c r="AA860" s="145"/>
      <c r="AB860" s="145"/>
      <c r="AC860" s="145"/>
      <c r="AD860" s="145"/>
      <c r="AE860" s="145"/>
      <c r="AF860" s="172"/>
      <c r="AG860" s="89"/>
      <c r="AH860" s="172"/>
      <c r="AI860" s="134"/>
      <c r="AJ860" s="172"/>
      <c r="AK860" s="134"/>
      <c r="AL860" s="71"/>
      <c r="AM860" s="134"/>
      <c r="AN860" s="134"/>
      <c r="AO860" s="134"/>
      <c r="AP860" s="134"/>
      <c r="AQ860" s="71"/>
      <c r="AR860" s="134"/>
      <c r="AS860" s="134"/>
      <c r="AT860" s="71"/>
      <c r="AU860" s="71"/>
      <c r="AV860" s="53"/>
      <c r="AW860" s="53"/>
      <c r="AX860" s="80">
        <v>542941</v>
      </c>
      <c r="AY860" s="162"/>
      <c r="AZ860" s="57"/>
      <c r="BA860" s="57"/>
      <c r="BB860" s="57"/>
      <c r="BC860" s="57"/>
      <c r="BD860" s="57"/>
      <c r="BE860" s="57"/>
      <c r="BF860" s="57"/>
      <c r="BG860" s="57"/>
      <c r="BH860" s="57"/>
      <c r="BI860" s="57"/>
    </row>
    <row r="861" spans="1:61">
      <c r="A861" s="57"/>
      <c r="B861" s="15" t="s">
        <v>748</v>
      </c>
      <c r="C861" s="15" t="s">
        <v>563</v>
      </c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45"/>
      <c r="Y861" s="145"/>
      <c r="Z861" s="145"/>
      <c r="AA861" s="145"/>
      <c r="AB861" s="145"/>
      <c r="AC861" s="145"/>
      <c r="AD861" s="145"/>
      <c r="AE861" s="145"/>
      <c r="AF861" s="172"/>
      <c r="AG861" s="89"/>
      <c r="AH861" s="172"/>
      <c r="AI861" s="134"/>
      <c r="AJ861" s="172"/>
      <c r="AK861" s="134"/>
      <c r="AL861" s="71"/>
      <c r="AM861" s="134"/>
      <c r="AN861" s="134"/>
      <c r="AO861" s="134"/>
      <c r="AP861" s="134"/>
      <c r="AQ861" s="71"/>
      <c r="AR861" s="134"/>
      <c r="AS861" s="134"/>
      <c r="AT861" s="71"/>
      <c r="AU861" s="71"/>
      <c r="AV861" s="53"/>
      <c r="AW861" s="53"/>
      <c r="AX861" s="80">
        <v>228837</v>
      </c>
      <c r="AY861" s="162"/>
      <c r="AZ861" s="57"/>
      <c r="BA861" s="57"/>
      <c r="BB861" s="57"/>
      <c r="BC861" s="57"/>
      <c r="BD861" s="57"/>
      <c r="BE861" s="57"/>
      <c r="BF861" s="57"/>
      <c r="BG861" s="57"/>
      <c r="BH861" s="57"/>
      <c r="BI861" s="57"/>
    </row>
    <row r="862" spans="1:61">
      <c r="A862" s="57"/>
      <c r="B862" s="15"/>
      <c r="C862" s="15" t="s">
        <v>564</v>
      </c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45"/>
      <c r="Y862" s="145"/>
      <c r="Z862" s="145"/>
      <c r="AA862" s="145"/>
      <c r="AB862" s="145"/>
      <c r="AC862" s="145"/>
      <c r="AD862" s="145"/>
      <c r="AE862" s="145"/>
      <c r="AF862" s="172"/>
      <c r="AG862" s="89"/>
      <c r="AH862" s="172"/>
      <c r="AI862" s="134"/>
      <c r="AJ862" s="172"/>
      <c r="AK862" s="134"/>
      <c r="AL862" s="71"/>
      <c r="AM862" s="134"/>
      <c r="AN862" s="134"/>
      <c r="AO862" s="134"/>
      <c r="AP862" s="134"/>
      <c r="AQ862" s="71"/>
      <c r="AR862" s="134"/>
      <c r="AS862" s="134"/>
      <c r="AT862" s="71"/>
      <c r="AU862" s="71"/>
      <c r="AV862" s="53"/>
      <c r="AW862" s="53"/>
      <c r="AX862" s="80">
        <v>74895</v>
      </c>
      <c r="AY862" s="162"/>
      <c r="AZ862" s="57"/>
      <c r="BA862" s="57"/>
      <c r="BB862" s="57"/>
      <c r="BC862" s="57"/>
      <c r="BD862" s="57"/>
      <c r="BE862" s="57"/>
      <c r="BF862" s="57"/>
      <c r="BG862" s="57"/>
      <c r="BH862" s="57"/>
      <c r="BI862" s="57"/>
    </row>
    <row r="863" spans="1:61">
      <c r="A863" s="57"/>
      <c r="B863" s="15"/>
      <c r="C863" s="15" t="s">
        <v>565</v>
      </c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45"/>
      <c r="Y863" s="145"/>
      <c r="Z863" s="145"/>
      <c r="AA863" s="145"/>
      <c r="AB863" s="145"/>
      <c r="AC863" s="145"/>
      <c r="AD863" s="145"/>
      <c r="AE863" s="145"/>
      <c r="AF863" s="172"/>
      <c r="AG863" s="89"/>
      <c r="AH863" s="172"/>
      <c r="AI863" s="134"/>
      <c r="AJ863" s="172"/>
      <c r="AK863" s="134"/>
      <c r="AL863" s="71"/>
      <c r="AM863" s="134"/>
      <c r="AN863" s="134"/>
      <c r="AO863" s="134"/>
      <c r="AP863" s="134"/>
      <c r="AQ863" s="71"/>
      <c r="AR863" s="134"/>
      <c r="AS863" s="134"/>
      <c r="AT863" s="71"/>
      <c r="AU863" s="71"/>
      <c r="AV863" s="53"/>
      <c r="AW863" s="53"/>
      <c r="AX863" s="80">
        <v>126176</v>
      </c>
      <c r="AY863" s="162"/>
      <c r="AZ863" s="57"/>
      <c r="BA863" s="57"/>
      <c r="BB863" s="57"/>
      <c r="BC863" s="57"/>
      <c r="BD863" s="57"/>
      <c r="BE863" s="57"/>
      <c r="BF863" s="57"/>
      <c r="BG863" s="57"/>
      <c r="BH863" s="57"/>
      <c r="BI863" s="57"/>
    </row>
    <row r="864" spans="1:61">
      <c r="A864" s="57"/>
      <c r="B864" s="15"/>
      <c r="C864" s="15" t="s">
        <v>566</v>
      </c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45"/>
      <c r="Y864" s="145"/>
      <c r="Z864" s="145"/>
      <c r="AA864" s="145"/>
      <c r="AB864" s="145"/>
      <c r="AC864" s="145"/>
      <c r="AD864" s="145"/>
      <c r="AE864" s="145"/>
      <c r="AF864" s="172"/>
      <c r="AG864" s="89"/>
      <c r="AH864" s="172"/>
      <c r="AI864" s="134"/>
      <c r="AJ864" s="172"/>
      <c r="AK864" s="134"/>
      <c r="AL864" s="71"/>
      <c r="AM864" s="134"/>
      <c r="AN864" s="134"/>
      <c r="AO864" s="134"/>
      <c r="AP864" s="134"/>
      <c r="AQ864" s="71"/>
      <c r="AR864" s="134"/>
      <c r="AS864" s="134"/>
      <c r="AT864" s="71"/>
      <c r="AU864" s="71"/>
      <c r="AV864" s="53"/>
      <c r="AW864" s="53"/>
      <c r="AX864" s="80">
        <v>82208</v>
      </c>
      <c r="AY864" s="162"/>
      <c r="AZ864" s="57"/>
      <c r="BA864" s="57"/>
      <c r="BB864" s="57"/>
      <c r="BC864" s="57"/>
      <c r="BD864" s="57"/>
      <c r="BE864" s="57"/>
      <c r="BF864" s="57"/>
      <c r="BG864" s="57"/>
      <c r="BH864" s="57"/>
      <c r="BI864" s="57"/>
    </row>
    <row r="865" spans="1:61">
      <c r="A865" s="57"/>
      <c r="B865" s="15"/>
      <c r="C865" s="15" t="s">
        <v>129</v>
      </c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45"/>
      <c r="Y865" s="145"/>
      <c r="Z865" s="145"/>
      <c r="AA865" s="145"/>
      <c r="AB865" s="145"/>
      <c r="AC865" s="145"/>
      <c r="AD865" s="145"/>
      <c r="AE865" s="145"/>
      <c r="AF865" s="172"/>
      <c r="AG865" s="89"/>
      <c r="AH865" s="172"/>
      <c r="AI865" s="134"/>
      <c r="AJ865" s="172"/>
      <c r="AK865" s="134"/>
      <c r="AL865" s="71"/>
      <c r="AM865" s="134"/>
      <c r="AN865" s="134"/>
      <c r="AO865" s="134"/>
      <c r="AP865" s="134"/>
      <c r="AQ865" s="71"/>
      <c r="AR865" s="134"/>
      <c r="AS865" s="134"/>
      <c r="AT865" s="71"/>
      <c r="AU865" s="71"/>
      <c r="AV865" s="53"/>
      <c r="AW865" s="53"/>
      <c r="AX865" s="80">
        <f>SUM(AX860:AX864)</f>
        <v>1055057</v>
      </c>
      <c r="AY865" s="162"/>
      <c r="AZ865" s="57"/>
      <c r="BA865" s="57"/>
      <c r="BB865" s="57"/>
      <c r="BC865" s="57"/>
      <c r="BD865" s="57"/>
      <c r="BE865" s="57"/>
      <c r="BF865" s="57"/>
      <c r="BG865" s="57"/>
      <c r="BH865" s="57"/>
      <c r="BI865" s="57"/>
    </row>
    <row r="866" spans="1:61">
      <c r="A866" s="57"/>
      <c r="B866" s="15" t="s">
        <v>679</v>
      </c>
      <c r="C866" s="10" t="s">
        <v>675</v>
      </c>
      <c r="D866" s="10"/>
      <c r="E866" s="10"/>
      <c r="F866" s="10"/>
      <c r="G866" s="10"/>
      <c r="H866" s="10"/>
      <c r="I866" s="10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45"/>
      <c r="Y866" s="134"/>
      <c r="Z866" s="145"/>
      <c r="AA866" s="145"/>
      <c r="AB866" s="145"/>
      <c r="AC866" s="71">
        <v>28098</v>
      </c>
      <c r="AD866" s="71">
        <v>27872</v>
      </c>
      <c r="AE866" s="71">
        <v>24532</v>
      </c>
      <c r="AF866" s="71">
        <v>25167</v>
      </c>
      <c r="AG866" s="71">
        <v>18795</v>
      </c>
      <c r="AH866" s="71">
        <v>19537</v>
      </c>
      <c r="AI866" s="71">
        <v>20244</v>
      </c>
      <c r="AJ866" s="71">
        <v>22863</v>
      </c>
      <c r="AK866" s="71">
        <v>22912</v>
      </c>
      <c r="AL866" s="71">
        <v>23768</v>
      </c>
      <c r="AM866" s="71">
        <v>22321</v>
      </c>
      <c r="AN866" s="71">
        <v>24432</v>
      </c>
      <c r="AO866" s="71">
        <v>21286</v>
      </c>
      <c r="AP866" s="71">
        <v>28243</v>
      </c>
      <c r="AQ866" s="71">
        <v>28174</v>
      </c>
      <c r="AR866" s="71">
        <v>26830</v>
      </c>
      <c r="AS866" s="71">
        <v>25710</v>
      </c>
      <c r="AT866" s="71">
        <v>27565</v>
      </c>
      <c r="AU866" s="71">
        <v>22160</v>
      </c>
      <c r="AV866" s="71">
        <v>26018</v>
      </c>
      <c r="AW866" s="71">
        <v>27011</v>
      </c>
      <c r="AX866" s="146">
        <v>25541</v>
      </c>
      <c r="AY866" s="146">
        <v>28423</v>
      </c>
      <c r="AZ866" s="23">
        <v>27094</v>
      </c>
      <c r="BA866" s="57"/>
      <c r="BB866" s="57"/>
      <c r="BC866" s="57"/>
      <c r="BD866" s="57"/>
      <c r="BE866" s="57"/>
      <c r="BF866" s="57"/>
      <c r="BG866" s="57"/>
      <c r="BH866" s="57"/>
      <c r="BI866" s="57"/>
    </row>
    <row r="867" spans="1:61">
      <c r="A867" s="57"/>
      <c r="B867" s="15"/>
      <c r="C867" s="10" t="s">
        <v>676</v>
      </c>
      <c r="D867" s="10"/>
      <c r="E867" s="10"/>
      <c r="F867" s="10"/>
      <c r="G867" s="10"/>
      <c r="H867" s="10"/>
      <c r="I867" s="10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45"/>
      <c r="Y867" s="134"/>
      <c r="Z867" s="145"/>
      <c r="AA867" s="145"/>
      <c r="AB867" s="145"/>
      <c r="AC867" s="71">
        <v>23168</v>
      </c>
      <c r="AD867" s="71">
        <v>26114</v>
      </c>
      <c r="AE867" s="71">
        <v>21876</v>
      </c>
      <c r="AF867" s="71">
        <v>21602</v>
      </c>
      <c r="AG867" s="71">
        <v>23225</v>
      </c>
      <c r="AH867" s="71">
        <v>22021</v>
      </c>
      <c r="AI867" s="71">
        <v>24067</v>
      </c>
      <c r="AJ867" s="71">
        <v>24870</v>
      </c>
      <c r="AK867" s="71">
        <v>25071</v>
      </c>
      <c r="AL867" s="71">
        <v>21644</v>
      </c>
      <c r="AM867" s="71">
        <v>22862</v>
      </c>
      <c r="AN867" s="23">
        <v>23992</v>
      </c>
      <c r="AO867" s="71">
        <v>22253</v>
      </c>
      <c r="AP867" s="71">
        <v>18671</v>
      </c>
      <c r="AQ867" s="71">
        <v>20400</v>
      </c>
      <c r="AR867" s="71">
        <v>22044</v>
      </c>
      <c r="AS867" s="71">
        <v>21828</v>
      </c>
      <c r="AT867" s="71">
        <v>25034</v>
      </c>
      <c r="AU867" s="71">
        <v>30725</v>
      </c>
      <c r="AV867" s="71">
        <v>33796</v>
      </c>
      <c r="AW867" s="71">
        <v>30317</v>
      </c>
      <c r="AX867" s="146">
        <v>32390</v>
      </c>
      <c r="AY867" s="146">
        <v>27685</v>
      </c>
      <c r="AZ867" s="23">
        <v>29386</v>
      </c>
      <c r="BA867" s="57"/>
      <c r="BB867" s="57"/>
      <c r="BC867" s="57"/>
      <c r="BD867" s="57"/>
      <c r="BE867" s="57"/>
      <c r="BF867" s="57"/>
      <c r="BG867" s="57"/>
      <c r="BH867" s="57"/>
      <c r="BI867" s="57"/>
    </row>
    <row r="868" spans="1:61">
      <c r="A868" s="57"/>
      <c r="B868" s="15"/>
      <c r="C868" s="10" t="s">
        <v>677</v>
      </c>
      <c r="D868" s="10"/>
      <c r="E868" s="10"/>
      <c r="F868" s="10"/>
      <c r="G868" s="10"/>
      <c r="H868" s="10"/>
      <c r="I868" s="10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45"/>
      <c r="Y868" s="134"/>
      <c r="Z868" s="145"/>
      <c r="AA868" s="145"/>
      <c r="AB868" s="145"/>
      <c r="AC868" s="71">
        <v>18977</v>
      </c>
      <c r="AD868" s="71">
        <v>21002</v>
      </c>
      <c r="AE868" s="71">
        <v>19188</v>
      </c>
      <c r="AF868" s="71">
        <v>19149</v>
      </c>
      <c r="AG868" s="71">
        <v>19225</v>
      </c>
      <c r="AH868" s="71">
        <v>19268</v>
      </c>
      <c r="AI868" s="71">
        <v>19508</v>
      </c>
      <c r="AJ868" s="71">
        <v>21322</v>
      </c>
      <c r="AK868" s="71">
        <v>20080</v>
      </c>
      <c r="AL868" s="71">
        <v>19546</v>
      </c>
      <c r="AM868" s="71">
        <v>19430</v>
      </c>
      <c r="AN868" s="71">
        <v>20650</v>
      </c>
      <c r="AO868" s="71">
        <v>21194</v>
      </c>
      <c r="AP868" s="71">
        <v>19417</v>
      </c>
      <c r="AQ868" s="71">
        <v>20094</v>
      </c>
      <c r="AR868" s="71">
        <v>21253</v>
      </c>
      <c r="AS868" s="71">
        <v>18779</v>
      </c>
      <c r="AT868" s="71">
        <v>19832</v>
      </c>
      <c r="AU868" s="71">
        <v>17165</v>
      </c>
      <c r="AV868" s="71">
        <v>18772</v>
      </c>
      <c r="AW868" s="71">
        <v>25013</v>
      </c>
      <c r="AX868" s="146">
        <v>22150</v>
      </c>
      <c r="AY868" s="146">
        <v>19120</v>
      </c>
      <c r="AZ868" s="23">
        <v>20437</v>
      </c>
      <c r="BA868" s="57"/>
      <c r="BB868" s="57"/>
      <c r="BC868" s="57"/>
      <c r="BD868" s="57"/>
      <c r="BE868" s="57"/>
      <c r="BF868" s="57"/>
      <c r="BG868" s="57"/>
      <c r="BH868" s="57"/>
      <c r="BI868" s="57"/>
    </row>
    <row r="869" spans="1:61">
      <c r="A869" s="57"/>
      <c r="B869" s="15"/>
      <c r="C869" s="10" t="s">
        <v>678</v>
      </c>
      <c r="D869" s="10"/>
      <c r="E869" s="10"/>
      <c r="F869" s="10"/>
      <c r="G869" s="10"/>
      <c r="H869" s="10"/>
      <c r="I869" s="10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45"/>
      <c r="Y869" s="134"/>
      <c r="Z869" s="145"/>
      <c r="AA869" s="145"/>
      <c r="AB869" s="145"/>
      <c r="AC869" s="71">
        <v>23848</v>
      </c>
      <c r="AD869" s="71">
        <v>21281</v>
      </c>
      <c r="AE869" s="71">
        <v>23368</v>
      </c>
      <c r="AF869" s="71">
        <v>22764</v>
      </c>
      <c r="AG869" s="71">
        <v>21397</v>
      </c>
      <c r="AH869" s="71">
        <v>24228</v>
      </c>
      <c r="AI869" s="71">
        <v>25519</v>
      </c>
      <c r="AJ869" s="71">
        <v>28252</v>
      </c>
      <c r="AK869" s="71">
        <v>25924</v>
      </c>
      <c r="AL869" s="71">
        <v>24576</v>
      </c>
      <c r="AM869" s="71">
        <v>23216</v>
      </c>
      <c r="AN869" s="71">
        <v>25838</v>
      </c>
      <c r="AO869" s="71">
        <v>20693</v>
      </c>
      <c r="AP869" s="71">
        <v>23433</v>
      </c>
      <c r="AQ869" s="71">
        <v>24797</v>
      </c>
      <c r="AR869" s="71">
        <v>25559</v>
      </c>
      <c r="AS869" s="71">
        <v>26068</v>
      </c>
      <c r="AT869" s="71">
        <v>25401</v>
      </c>
      <c r="AU869" s="71">
        <v>25881</v>
      </c>
      <c r="AV869" s="71">
        <v>22744</v>
      </c>
      <c r="AW869" s="71">
        <v>19988</v>
      </c>
      <c r="AX869" s="146">
        <v>25320</v>
      </c>
      <c r="AY869" s="146">
        <v>24297</v>
      </c>
      <c r="AZ869" s="23">
        <v>24452</v>
      </c>
      <c r="BA869" s="57"/>
      <c r="BB869" s="57"/>
      <c r="BC869" s="57"/>
      <c r="BD869" s="57"/>
      <c r="BE869" s="57"/>
      <c r="BF869" s="57"/>
      <c r="BG869" s="57"/>
      <c r="BH869" s="57"/>
      <c r="BI869" s="57"/>
    </row>
    <row r="870" spans="1:61">
      <c r="A870" s="57"/>
      <c r="B870" s="15" t="s">
        <v>425</v>
      </c>
      <c r="C870" s="10" t="s">
        <v>426</v>
      </c>
      <c r="D870" s="10" t="s">
        <v>690</v>
      </c>
      <c r="E870" s="10"/>
      <c r="F870" s="10"/>
      <c r="G870" s="10"/>
      <c r="H870" s="10"/>
      <c r="I870" s="10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3"/>
      <c r="W870" s="13"/>
      <c r="X870" s="139"/>
      <c r="Y870" s="139"/>
      <c r="Z870" s="139"/>
      <c r="AA870" s="139"/>
      <c r="AB870" s="139"/>
      <c r="AC870" s="71">
        <v>106042</v>
      </c>
      <c r="AD870" s="71">
        <v>118501</v>
      </c>
      <c r="AE870" s="71">
        <v>129068</v>
      </c>
      <c r="AF870" s="71">
        <v>133813</v>
      </c>
      <c r="AG870" s="71">
        <v>136677</v>
      </c>
      <c r="AH870" s="71">
        <v>141016</v>
      </c>
      <c r="AI870" s="71">
        <v>143050</v>
      </c>
      <c r="AJ870" s="71">
        <v>154939</v>
      </c>
      <c r="AK870" s="71">
        <v>164078</v>
      </c>
      <c r="AL870" s="71">
        <v>168342</v>
      </c>
      <c r="AM870" s="139">
        <v>171848</v>
      </c>
      <c r="AN870" s="139">
        <v>172677</v>
      </c>
      <c r="AO870" s="139">
        <v>186084</v>
      </c>
      <c r="AP870" s="139">
        <v>190263</v>
      </c>
      <c r="AQ870" s="185">
        <v>190314</v>
      </c>
      <c r="AR870" s="139">
        <v>196152</v>
      </c>
      <c r="AS870" s="139">
        <v>200699</v>
      </c>
      <c r="AT870" s="185">
        <v>203733</v>
      </c>
      <c r="AU870" s="185">
        <v>199796</v>
      </c>
      <c r="AV870" s="185">
        <v>202744</v>
      </c>
      <c r="AW870" s="146">
        <v>202900</v>
      </c>
      <c r="AX870" s="23"/>
      <c r="AY870" s="146"/>
      <c r="AZ870" s="23"/>
      <c r="BA870" s="57"/>
      <c r="BB870" s="57"/>
      <c r="BC870" s="57"/>
      <c r="BD870" s="57"/>
      <c r="BE870" s="57"/>
      <c r="BF870" s="57"/>
      <c r="BG870" s="57"/>
      <c r="BH870" s="57"/>
      <c r="BI870" s="57"/>
    </row>
    <row r="871" spans="1:61">
      <c r="A871" s="57"/>
      <c r="B871" s="15"/>
      <c r="C871" s="10" t="s">
        <v>708</v>
      </c>
      <c r="D871" s="10"/>
      <c r="E871" s="10"/>
      <c r="F871" s="10"/>
      <c r="G871" s="10"/>
      <c r="H871" s="10"/>
      <c r="I871" s="10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3"/>
      <c r="W871" s="13"/>
      <c r="X871" s="139"/>
      <c r="Y871" s="139"/>
      <c r="Z871" s="139"/>
      <c r="AA871" s="139"/>
      <c r="AB871" s="139"/>
      <c r="AC871" s="71">
        <v>54191</v>
      </c>
      <c r="AD871" s="71">
        <v>58874</v>
      </c>
      <c r="AE871" s="71">
        <v>62925</v>
      </c>
      <c r="AF871" s="71">
        <v>63662</v>
      </c>
      <c r="AG871" s="71">
        <v>64662</v>
      </c>
      <c r="AH871" s="71">
        <v>65655</v>
      </c>
      <c r="AI871" s="71">
        <v>67859</v>
      </c>
      <c r="AJ871" s="71">
        <v>70220</v>
      </c>
      <c r="AK871" s="71">
        <v>72122</v>
      </c>
      <c r="AL871" s="71">
        <v>73840</v>
      </c>
      <c r="AM871" s="139">
        <v>76453</v>
      </c>
      <c r="AN871" s="139">
        <v>78014</v>
      </c>
      <c r="AO871" s="139">
        <v>80822</v>
      </c>
      <c r="AP871" s="139">
        <v>82802</v>
      </c>
      <c r="AQ871" s="185">
        <v>83685</v>
      </c>
      <c r="AR871" s="139">
        <v>85350</v>
      </c>
      <c r="AS871" s="139">
        <v>88573</v>
      </c>
      <c r="AT871" s="185">
        <v>89176</v>
      </c>
      <c r="AU871" s="185">
        <v>85577</v>
      </c>
      <c r="AV871" s="280">
        <v>83724</v>
      </c>
      <c r="AW871" s="146">
        <v>83998</v>
      </c>
      <c r="AX871" s="23"/>
      <c r="AY871" s="146"/>
      <c r="AZ871" s="23"/>
      <c r="BA871" s="57"/>
      <c r="BB871" s="57"/>
      <c r="BC871" s="57"/>
      <c r="BD871" s="57"/>
      <c r="BE871" s="57"/>
      <c r="BF871" s="57"/>
      <c r="BG871" s="57"/>
      <c r="BH871" s="57"/>
      <c r="BI871" s="57"/>
    </row>
    <row r="872" spans="1:61">
      <c r="A872" s="57"/>
      <c r="B872" s="15"/>
      <c r="C872" s="10" t="s">
        <v>427</v>
      </c>
      <c r="D872" s="10" t="s">
        <v>690</v>
      </c>
      <c r="E872" s="10"/>
      <c r="F872" s="10"/>
      <c r="G872" s="10"/>
      <c r="H872" s="10"/>
      <c r="I872" s="10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3"/>
      <c r="W872" s="13"/>
      <c r="X872" s="139"/>
      <c r="Y872" s="139"/>
      <c r="Z872" s="139"/>
      <c r="AA872" s="139"/>
      <c r="AB872" s="139"/>
      <c r="AC872" s="71">
        <v>207300</v>
      </c>
      <c r="AD872" s="71">
        <v>229145</v>
      </c>
      <c r="AE872" s="71">
        <v>251129</v>
      </c>
      <c r="AF872" s="71">
        <v>274435</v>
      </c>
      <c r="AG872" s="71">
        <v>292085</v>
      </c>
      <c r="AH872" s="71">
        <v>265558</v>
      </c>
      <c r="AI872" s="71">
        <v>261456</v>
      </c>
      <c r="AJ872" s="71">
        <v>250051</v>
      </c>
      <c r="AK872" s="71">
        <v>247668</v>
      </c>
      <c r="AL872" s="71">
        <v>255553</v>
      </c>
      <c r="AM872" s="139">
        <v>257904</v>
      </c>
      <c r="AN872" s="139">
        <v>241713</v>
      </c>
      <c r="AO872" s="139">
        <v>211002</v>
      </c>
      <c r="AP872" s="139">
        <v>216699</v>
      </c>
      <c r="AQ872" s="185">
        <v>212204</v>
      </c>
      <c r="AR872" s="139">
        <v>203465</v>
      </c>
      <c r="AS872" s="139">
        <v>215890</v>
      </c>
      <c r="AT872" s="185">
        <v>220581</v>
      </c>
      <c r="AU872" s="185">
        <v>231552</v>
      </c>
      <c r="AV872" s="57">
        <v>251023</v>
      </c>
      <c r="AW872" s="57">
        <v>261437</v>
      </c>
      <c r="AX872" s="162"/>
      <c r="AY872" s="162"/>
      <c r="AZ872" s="57"/>
      <c r="BA872" s="57"/>
      <c r="BB872" s="57"/>
      <c r="BC872" s="57"/>
      <c r="BD872" s="57"/>
      <c r="BE872" s="57"/>
      <c r="BF872" s="57"/>
      <c r="BG872" s="57"/>
      <c r="BH872" s="57"/>
      <c r="BI872" s="57"/>
    </row>
    <row r="873" spans="1:61">
      <c r="A873" s="57"/>
      <c r="B873" s="15"/>
      <c r="C873" s="10" t="s">
        <v>708</v>
      </c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3"/>
      <c r="W873" s="13"/>
      <c r="X873" s="139"/>
      <c r="Y873" s="134"/>
      <c r="Z873" s="134"/>
      <c r="AA873" s="134"/>
      <c r="AB873" s="134"/>
      <c r="AC873" s="71">
        <v>117157</v>
      </c>
      <c r="AD873" s="71">
        <v>112956</v>
      </c>
      <c r="AE873" s="71">
        <v>101078</v>
      </c>
      <c r="AF873" s="71">
        <v>86719</v>
      </c>
      <c r="AG873" s="71">
        <v>79906</v>
      </c>
      <c r="AH873" s="71">
        <v>76115</v>
      </c>
      <c r="AI873" s="71">
        <v>78466</v>
      </c>
      <c r="AJ873" s="71">
        <v>73289</v>
      </c>
      <c r="AK873" s="71">
        <v>71891</v>
      </c>
      <c r="AL873" s="71">
        <v>83282</v>
      </c>
      <c r="AM873" s="134">
        <v>87863</v>
      </c>
      <c r="AN873" s="134">
        <v>85383</v>
      </c>
      <c r="AO873" s="134">
        <v>90541</v>
      </c>
      <c r="AP873" s="134">
        <v>104901</v>
      </c>
      <c r="AQ873" s="71">
        <v>112666</v>
      </c>
      <c r="AR873" s="134">
        <v>110918</v>
      </c>
      <c r="AS873" s="134">
        <v>127350</v>
      </c>
      <c r="AT873" s="71">
        <v>133246</v>
      </c>
      <c r="AU873" s="71">
        <v>136366</v>
      </c>
      <c r="AV873" s="71">
        <v>143724</v>
      </c>
      <c r="AW873" s="71">
        <v>143807</v>
      </c>
      <c r="AX873" s="162"/>
      <c r="AY873" s="162"/>
      <c r="AZ873" s="57"/>
      <c r="BA873" s="57"/>
      <c r="BB873" s="57"/>
      <c r="BC873" s="57"/>
      <c r="BD873" s="57"/>
      <c r="BE873" s="57"/>
      <c r="BF873" s="57"/>
      <c r="BG873" s="57"/>
      <c r="BH873" s="57"/>
      <c r="BI873" s="57"/>
    </row>
    <row r="874" spans="1:61">
      <c r="A874" s="57"/>
      <c r="B874" s="15" t="s">
        <v>709</v>
      </c>
      <c r="C874" s="10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3"/>
      <c r="W874" s="13"/>
      <c r="X874" s="139"/>
      <c r="Y874" s="134"/>
      <c r="Z874" s="134"/>
      <c r="AA874" s="134"/>
      <c r="AB874" s="134"/>
      <c r="AC874" s="218"/>
      <c r="AD874" s="218"/>
      <c r="AE874" s="134">
        <v>10698</v>
      </c>
      <c r="AF874" s="134">
        <v>11656</v>
      </c>
      <c r="AG874" s="71">
        <v>11477</v>
      </c>
      <c r="AH874" s="134">
        <v>10697</v>
      </c>
      <c r="AI874" s="134">
        <v>10337</v>
      </c>
      <c r="AJ874" s="134">
        <v>10287</v>
      </c>
      <c r="AK874" s="134">
        <v>9852</v>
      </c>
      <c r="AL874" s="71">
        <v>8924</v>
      </c>
      <c r="AM874" s="134">
        <v>9065</v>
      </c>
      <c r="AN874" s="134">
        <v>8044</v>
      </c>
      <c r="AO874" s="134">
        <v>7884</v>
      </c>
      <c r="AP874" s="134">
        <v>7695</v>
      </c>
      <c r="AQ874" s="71">
        <v>7508</v>
      </c>
      <c r="AR874" s="134">
        <v>7579</v>
      </c>
      <c r="AS874" s="134">
        <v>6581</v>
      </c>
      <c r="AT874" s="71">
        <v>9335</v>
      </c>
      <c r="AU874" s="71">
        <v>9661</v>
      </c>
      <c r="AV874" s="85">
        <v>9244</v>
      </c>
      <c r="AW874" s="85">
        <v>9373</v>
      </c>
      <c r="AX874" s="162"/>
      <c r="AY874" s="162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</row>
    <row r="875" spans="1:61">
      <c r="A875" s="57"/>
      <c r="B875" s="15" t="s">
        <v>473</v>
      </c>
      <c r="C875" s="15" t="s">
        <v>441</v>
      </c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45"/>
      <c r="Y875" s="145"/>
      <c r="Z875" s="145"/>
      <c r="AA875" s="145"/>
      <c r="AB875" s="145"/>
      <c r="AC875" s="145">
        <v>39</v>
      </c>
      <c r="AD875" s="145">
        <v>33</v>
      </c>
      <c r="AE875" s="145">
        <v>43</v>
      </c>
      <c r="AF875" s="145">
        <v>33</v>
      </c>
      <c r="AG875" s="89">
        <v>41</v>
      </c>
      <c r="AH875" s="172">
        <v>35</v>
      </c>
      <c r="AI875" s="134">
        <v>49</v>
      </c>
      <c r="AJ875" s="134">
        <v>40</v>
      </c>
      <c r="AK875" s="134">
        <v>51</v>
      </c>
      <c r="AL875" s="71">
        <v>34</v>
      </c>
      <c r="AM875" s="134">
        <v>48</v>
      </c>
      <c r="AN875" s="134">
        <v>45</v>
      </c>
      <c r="AO875" s="134">
        <v>37</v>
      </c>
      <c r="AP875" s="134">
        <v>36</v>
      </c>
      <c r="AQ875" s="71">
        <v>47</v>
      </c>
      <c r="AR875" s="134">
        <v>46</v>
      </c>
      <c r="AS875" s="134">
        <v>43</v>
      </c>
      <c r="AT875" s="71">
        <v>40</v>
      </c>
      <c r="AU875" s="71">
        <v>31</v>
      </c>
      <c r="AV875" s="53">
        <v>34</v>
      </c>
      <c r="AW875" s="53">
        <v>41</v>
      </c>
      <c r="AX875" s="80"/>
      <c r="AY875" s="162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</row>
    <row r="876" spans="1:61">
      <c r="A876" s="57"/>
      <c r="B876" s="15" t="s">
        <v>474</v>
      </c>
      <c r="C876" s="57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45"/>
      <c r="Y876" s="145"/>
      <c r="Z876" s="145"/>
      <c r="AA876" s="145"/>
      <c r="AB876" s="145"/>
      <c r="AC876" s="145">
        <v>368</v>
      </c>
      <c r="AD876" s="145">
        <v>326</v>
      </c>
      <c r="AE876" s="145">
        <v>374</v>
      </c>
      <c r="AF876" s="281">
        <v>340</v>
      </c>
      <c r="AG876" s="282">
        <v>315</v>
      </c>
      <c r="AH876" s="283">
        <v>374</v>
      </c>
      <c r="AI876" s="284">
        <v>372</v>
      </c>
      <c r="AJ876" s="283">
        <v>392</v>
      </c>
      <c r="AK876" s="284">
        <v>411</v>
      </c>
      <c r="AL876" s="285">
        <v>399</v>
      </c>
      <c r="AM876" s="284">
        <v>458</v>
      </c>
      <c r="AN876" s="134">
        <v>629</v>
      </c>
      <c r="AO876" s="134">
        <v>1254</v>
      </c>
      <c r="AP876" s="134">
        <v>1135</v>
      </c>
      <c r="AQ876" s="71">
        <v>1238</v>
      </c>
      <c r="AR876" s="134">
        <v>1280</v>
      </c>
      <c r="AS876" s="134">
        <v>1143</v>
      </c>
      <c r="AT876" s="57">
        <v>1143</v>
      </c>
      <c r="AU876" s="71">
        <v>467</v>
      </c>
      <c r="AV876" s="71">
        <v>405</v>
      </c>
      <c r="AW876" s="53">
        <v>411</v>
      </c>
      <c r="AX876" s="80"/>
      <c r="AY876" s="162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</row>
    <row r="877" spans="1:61">
      <c r="A877" s="57"/>
      <c r="B877" s="15" t="s">
        <v>475</v>
      </c>
      <c r="C877" s="57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45"/>
      <c r="Y877" s="145"/>
      <c r="Z877" s="145"/>
      <c r="AA877" s="145"/>
      <c r="AB877" s="145"/>
      <c r="AC877" s="134">
        <v>1449</v>
      </c>
      <c r="AD877" s="134">
        <v>1240</v>
      </c>
      <c r="AE877" s="134">
        <v>1246</v>
      </c>
      <c r="AF877" s="134">
        <v>1305</v>
      </c>
      <c r="AG877" s="89">
        <v>1182</v>
      </c>
      <c r="AH877" s="172">
        <v>1054</v>
      </c>
      <c r="AI877" s="134">
        <v>1049</v>
      </c>
      <c r="AJ877" s="172">
        <v>912</v>
      </c>
      <c r="AK877" s="134">
        <v>1029</v>
      </c>
      <c r="AL877" s="285">
        <v>3443</v>
      </c>
      <c r="AM877" s="284">
        <v>3134</v>
      </c>
      <c r="AN877" s="284">
        <v>3698</v>
      </c>
      <c r="AO877" s="134">
        <v>1810</v>
      </c>
      <c r="AP877" s="134">
        <v>2046</v>
      </c>
      <c r="AQ877" s="71">
        <v>2017</v>
      </c>
      <c r="AR877" s="134">
        <v>1807</v>
      </c>
      <c r="AS877" s="134">
        <v>1979</v>
      </c>
      <c r="AT877" s="71">
        <v>1793</v>
      </c>
      <c r="AU877" s="71">
        <v>1770</v>
      </c>
      <c r="AV877" s="53">
        <v>1481</v>
      </c>
      <c r="AW877" s="53">
        <v>1603</v>
      </c>
      <c r="AX877" s="80"/>
      <c r="AY877" s="162"/>
      <c r="AZ877" s="57"/>
      <c r="BA877" s="57"/>
      <c r="BB877" s="57"/>
      <c r="BC877" s="57"/>
      <c r="BD877" s="57"/>
      <c r="BE877" s="57"/>
      <c r="BF877" s="57"/>
      <c r="BG877" s="57"/>
      <c r="BH877" s="57"/>
      <c r="BI877" s="57"/>
    </row>
    <row r="878" spans="1:61">
      <c r="A878" s="5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84"/>
      <c r="AH878" s="145"/>
      <c r="AI878" s="145"/>
      <c r="AJ878" s="145"/>
      <c r="AK878" s="145"/>
      <c r="AL878" s="184"/>
      <c r="AM878" s="145"/>
      <c r="AN878" s="145"/>
      <c r="AO878" s="145"/>
      <c r="AP878" s="145"/>
      <c r="AQ878" s="184"/>
      <c r="AR878" s="145"/>
      <c r="AS878" s="145"/>
      <c r="AT878" s="184"/>
      <c r="AU878" s="71"/>
      <c r="AV878" s="53"/>
      <c r="AW878" s="53"/>
      <c r="AX878" s="162"/>
      <c r="AY878" s="162"/>
      <c r="AZ878" s="57"/>
      <c r="BA878" s="57"/>
      <c r="BB878" s="57"/>
      <c r="BC878" s="57"/>
      <c r="BD878" s="57"/>
      <c r="BE878" s="57"/>
      <c r="BF878" s="57"/>
      <c r="BG878" s="57"/>
      <c r="BH878" s="57"/>
      <c r="BI878" s="57"/>
    </row>
    <row r="879" spans="1:61" ht="14.25" thickBo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53"/>
      <c r="AH879" s="162"/>
      <c r="AI879" s="162"/>
      <c r="AJ879" s="162"/>
      <c r="AK879" s="162"/>
      <c r="AL879" s="80"/>
      <c r="AM879" s="146"/>
      <c r="AN879" s="146"/>
      <c r="AO879" s="146"/>
      <c r="AP879" s="146"/>
      <c r="AQ879" s="80"/>
      <c r="AR879" s="146"/>
      <c r="AS879" s="146"/>
      <c r="AT879" s="80"/>
      <c r="AU879" s="80"/>
      <c r="AV879" s="53"/>
      <c r="AW879" s="53"/>
      <c r="AX879" s="162"/>
      <c r="AY879" s="162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</row>
    <row r="880" spans="1:61">
      <c r="A880" s="68" t="s">
        <v>480</v>
      </c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92"/>
      <c r="AH880" s="167"/>
      <c r="AI880" s="167"/>
      <c r="AJ880" s="167"/>
      <c r="AK880" s="167"/>
      <c r="AL880" s="192"/>
      <c r="AM880" s="167"/>
      <c r="AN880" s="167"/>
      <c r="AO880" s="167"/>
      <c r="AP880" s="167"/>
      <c r="AQ880" s="192"/>
      <c r="AR880" s="167"/>
      <c r="AS880" s="167"/>
      <c r="AT880" s="192"/>
      <c r="AU880" s="192"/>
      <c r="AV880" s="192"/>
      <c r="AW880" s="192"/>
      <c r="AX880" s="167"/>
      <c r="AY880" s="167"/>
      <c r="AZ880" s="68"/>
      <c r="BA880" s="68"/>
      <c r="BB880" s="68"/>
      <c r="BC880" s="68"/>
      <c r="BD880" s="68"/>
      <c r="BE880" s="68"/>
      <c r="BF880" s="68"/>
      <c r="BG880" s="68"/>
      <c r="BH880" s="68"/>
      <c r="BI880" s="68"/>
    </row>
    <row r="881" spans="1:61">
      <c r="A881" s="57"/>
      <c r="B881" s="15" t="s">
        <v>149</v>
      </c>
      <c r="C881" s="15" t="s">
        <v>355</v>
      </c>
      <c r="D881" s="15" t="s">
        <v>364</v>
      </c>
      <c r="E881" s="15"/>
      <c r="F881" s="15"/>
      <c r="G881" s="15"/>
      <c r="H881" s="15"/>
      <c r="I881" s="15"/>
      <c r="J881" s="89">
        <v>104665</v>
      </c>
      <c r="K881" s="90">
        <v>106100</v>
      </c>
      <c r="L881" s="90">
        <v>107595</v>
      </c>
      <c r="M881" s="90">
        <v>109104</v>
      </c>
      <c r="N881" s="90">
        <v>110573</v>
      </c>
      <c r="O881" s="89">
        <v>111940</v>
      </c>
      <c r="P881" s="90">
        <v>113094</v>
      </c>
      <c r="Q881" s="90">
        <v>114165</v>
      </c>
      <c r="R881" s="90">
        <v>115190</v>
      </c>
      <c r="S881" s="90">
        <v>116155</v>
      </c>
      <c r="T881" s="89">
        <v>117060</v>
      </c>
      <c r="U881" s="89">
        <v>117902</v>
      </c>
      <c r="V881" s="89">
        <v>118728</v>
      </c>
      <c r="W881" s="89">
        <v>119536</v>
      </c>
      <c r="X881" s="89">
        <v>120305</v>
      </c>
      <c r="Y881" s="89">
        <v>121049</v>
      </c>
      <c r="Z881" s="90">
        <v>121660</v>
      </c>
      <c r="AA881" s="90">
        <v>122239</v>
      </c>
      <c r="AB881" s="90">
        <v>122745</v>
      </c>
      <c r="AC881" s="90">
        <v>123205</v>
      </c>
      <c r="AD881" s="91">
        <v>123611</v>
      </c>
      <c r="AE881" s="90">
        <v>124101</v>
      </c>
      <c r="AF881" s="90">
        <v>124567</v>
      </c>
      <c r="AG881" s="90">
        <v>124938</v>
      </c>
      <c r="AH881" s="90">
        <v>125265</v>
      </c>
      <c r="AI881" s="91">
        <v>125570</v>
      </c>
      <c r="AJ881" s="90">
        <v>125859</v>
      </c>
      <c r="AK881" s="90">
        <v>126157</v>
      </c>
      <c r="AL881" s="90">
        <v>126472</v>
      </c>
      <c r="AM881" s="90">
        <v>126667</v>
      </c>
      <c r="AN881" s="92">
        <v>126926</v>
      </c>
      <c r="AO881" s="90">
        <v>127316</v>
      </c>
      <c r="AP881" s="90">
        <v>127486</v>
      </c>
      <c r="AQ881" s="90">
        <v>127694</v>
      </c>
      <c r="AR881" s="90">
        <v>127787</v>
      </c>
      <c r="AS881" s="91">
        <v>127768</v>
      </c>
      <c r="AT881" s="90">
        <v>127770</v>
      </c>
      <c r="AU881" s="90">
        <v>127771</v>
      </c>
      <c r="AV881" s="184"/>
      <c r="AW881" s="53"/>
      <c r="AX881" s="162"/>
      <c r="AY881" s="162"/>
      <c r="AZ881" s="57"/>
      <c r="BA881" s="57"/>
      <c r="BB881" s="57"/>
      <c r="BC881" s="57"/>
      <c r="BD881" s="57"/>
      <c r="BE881" s="57"/>
      <c r="BF881" s="57"/>
      <c r="BG881" s="57"/>
      <c r="BH881" s="57"/>
      <c r="BI881" s="57"/>
    </row>
    <row r="882" spans="1:61">
      <c r="A882" s="57"/>
      <c r="B882" s="15"/>
      <c r="C882" s="15" t="s">
        <v>365</v>
      </c>
      <c r="D882" s="15" t="s">
        <v>366</v>
      </c>
      <c r="E882" s="15"/>
      <c r="F882" s="15"/>
      <c r="G882" s="15"/>
      <c r="H882" s="15"/>
      <c r="I882" s="15"/>
      <c r="J882" s="90">
        <v>1932</v>
      </c>
      <c r="K882" s="90">
        <v>2020</v>
      </c>
      <c r="L882" s="90">
        <v>2067</v>
      </c>
      <c r="M882" s="90">
        <v>2107</v>
      </c>
      <c r="N882" s="90">
        <v>2067</v>
      </c>
      <c r="O882" s="90">
        <v>1948</v>
      </c>
      <c r="P882" s="90">
        <v>1866</v>
      </c>
      <c r="Q882" s="90">
        <v>1781</v>
      </c>
      <c r="R882" s="90">
        <v>1730</v>
      </c>
      <c r="S882" s="90">
        <v>1663</v>
      </c>
      <c r="T882" s="90">
        <v>1616</v>
      </c>
      <c r="U882" s="90">
        <v>1548</v>
      </c>
      <c r="V882" s="90">
        <v>1529</v>
      </c>
      <c r="W882" s="90">
        <v>1524</v>
      </c>
      <c r="X882" s="90">
        <v>1507</v>
      </c>
      <c r="Y882" s="90">
        <v>1452</v>
      </c>
      <c r="Z882" s="90">
        <v>1397</v>
      </c>
      <c r="AA882" s="90">
        <v>1372</v>
      </c>
      <c r="AB882" s="90">
        <v>1323</v>
      </c>
      <c r="AC882" s="90">
        <v>1270</v>
      </c>
      <c r="AD882" s="90">
        <v>1241</v>
      </c>
      <c r="AE882" s="90">
        <v>1224</v>
      </c>
      <c r="AF882" s="90">
        <v>1228</v>
      </c>
      <c r="AG882" s="90">
        <v>1205</v>
      </c>
      <c r="AH882" s="90">
        <v>1229</v>
      </c>
      <c r="AI882" s="90">
        <v>1222</v>
      </c>
      <c r="AJ882" s="90">
        <v>1203</v>
      </c>
      <c r="AK882" s="90">
        <v>1209</v>
      </c>
      <c r="AL882" s="90">
        <v>1215</v>
      </c>
      <c r="AM882" s="90">
        <v>1198</v>
      </c>
      <c r="AN882" s="93">
        <v>1194</v>
      </c>
      <c r="AO882" s="93">
        <v>1185</v>
      </c>
      <c r="AP882" s="93">
        <v>1176</v>
      </c>
      <c r="AQ882" s="93">
        <v>1138</v>
      </c>
      <c r="AR882" s="93">
        <v>1126</v>
      </c>
      <c r="AS882" s="90">
        <v>1087</v>
      </c>
      <c r="AT882" s="93">
        <v>1090</v>
      </c>
      <c r="AU882" s="93">
        <v>1101</v>
      </c>
      <c r="AV882" s="184"/>
      <c r="AW882" s="53"/>
      <c r="AX882" s="162"/>
      <c r="AY882" s="162"/>
      <c r="AZ882" s="57"/>
      <c r="BA882" s="57"/>
      <c r="BB882" s="57"/>
      <c r="BC882" s="57"/>
      <c r="BD882" s="57"/>
      <c r="BE882" s="57"/>
      <c r="BF882" s="57"/>
      <c r="BG882" s="57"/>
      <c r="BH882" s="57"/>
      <c r="BI882" s="57"/>
    </row>
    <row r="883" spans="1:61">
      <c r="A883" s="57"/>
      <c r="B883" s="15"/>
      <c r="C883" s="15" t="s">
        <v>367</v>
      </c>
      <c r="D883" s="15" t="s">
        <v>366</v>
      </c>
      <c r="E883" s="15"/>
      <c r="F883" s="15"/>
      <c r="G883" s="15"/>
      <c r="H883" s="15"/>
      <c r="I883" s="15"/>
      <c r="J883" s="90">
        <v>721</v>
      </c>
      <c r="K883" s="90">
        <v>696</v>
      </c>
      <c r="L883" s="90">
        <v>692</v>
      </c>
      <c r="M883" s="90">
        <v>705</v>
      </c>
      <c r="N883" s="90">
        <v>722</v>
      </c>
      <c r="O883" s="90">
        <v>707</v>
      </c>
      <c r="P883" s="90">
        <v>707</v>
      </c>
      <c r="Q883" s="90">
        <v>700</v>
      </c>
      <c r="R883" s="90">
        <v>696</v>
      </c>
      <c r="S883" s="90">
        <v>689</v>
      </c>
      <c r="T883" s="90">
        <v>722</v>
      </c>
      <c r="U883" s="90">
        <v>725</v>
      </c>
      <c r="V883" s="90">
        <v>720</v>
      </c>
      <c r="W883" s="90">
        <v>735</v>
      </c>
      <c r="X883" s="90">
        <v>749</v>
      </c>
      <c r="Y883" s="90">
        <v>738</v>
      </c>
      <c r="Z883" s="90">
        <v>767</v>
      </c>
      <c r="AA883" s="90">
        <v>752</v>
      </c>
      <c r="AB883" s="90">
        <v>786</v>
      </c>
      <c r="AC883" s="90">
        <v>794</v>
      </c>
      <c r="AD883" s="90">
        <v>824</v>
      </c>
      <c r="AE883" s="90">
        <v>829</v>
      </c>
      <c r="AF883" s="90">
        <v>854</v>
      </c>
      <c r="AG883" s="90">
        <v>882</v>
      </c>
      <c r="AH883" s="90">
        <v>877</v>
      </c>
      <c r="AI883" s="90">
        <v>925</v>
      </c>
      <c r="AJ883" s="90">
        <v>896</v>
      </c>
      <c r="AK883" s="90">
        <v>921</v>
      </c>
      <c r="AL883" s="90">
        <v>933</v>
      </c>
      <c r="AM883" s="90">
        <v>985</v>
      </c>
      <c r="AN883" s="93">
        <v>968</v>
      </c>
      <c r="AO883" s="93">
        <v>966</v>
      </c>
      <c r="AP883" s="93">
        <v>981</v>
      </c>
      <c r="AQ883" s="93">
        <v>1023</v>
      </c>
      <c r="AR883" s="93">
        <v>1024</v>
      </c>
      <c r="AS883" s="90">
        <v>1078</v>
      </c>
      <c r="AT883" s="93">
        <v>1090</v>
      </c>
      <c r="AU883" s="93">
        <v>1103</v>
      </c>
      <c r="AV883" s="184"/>
      <c r="AW883" s="53"/>
      <c r="AX883" s="162"/>
      <c r="AY883" s="162"/>
      <c r="AZ883" s="57"/>
      <c r="BA883" s="57"/>
      <c r="BB883" s="57"/>
      <c r="BC883" s="57"/>
      <c r="BD883" s="57"/>
      <c r="BE883" s="57"/>
      <c r="BF883" s="57"/>
      <c r="BG883" s="57"/>
      <c r="BH883" s="57"/>
      <c r="BI883" s="57"/>
    </row>
    <row r="884" spans="1:61">
      <c r="A884" s="57"/>
      <c r="B884" s="15"/>
      <c r="C884" s="15" t="s">
        <v>368</v>
      </c>
      <c r="D884" s="15" t="s">
        <v>364</v>
      </c>
      <c r="E884" s="15"/>
      <c r="F884" s="15"/>
      <c r="G884" s="15"/>
      <c r="H884" s="15"/>
      <c r="I884" s="15"/>
      <c r="J884" s="90">
        <v>25153</v>
      </c>
      <c r="K884" s="15"/>
      <c r="L884" s="15"/>
      <c r="M884" s="15"/>
      <c r="N884" s="15"/>
      <c r="O884" s="90">
        <v>27221</v>
      </c>
      <c r="P884" s="15"/>
      <c r="Q884" s="15"/>
      <c r="R884" s="15"/>
      <c r="S884" s="15"/>
      <c r="T884" s="90">
        <v>27507</v>
      </c>
      <c r="U884" s="15"/>
      <c r="V884" s="15"/>
      <c r="W884" s="15"/>
      <c r="X884" s="184"/>
      <c r="Y884" s="90">
        <v>26033</v>
      </c>
      <c r="Z884" s="184"/>
      <c r="AA884" s="184"/>
      <c r="AB884" s="184"/>
      <c r="AC884" s="184"/>
      <c r="AD884" s="90">
        <v>22486</v>
      </c>
      <c r="AE884" s="184"/>
      <c r="AF884" s="184"/>
      <c r="AG884" s="184"/>
      <c r="AH884" s="184"/>
      <c r="AI884" s="90">
        <v>20014</v>
      </c>
      <c r="AJ884" s="184"/>
      <c r="AK884" s="184"/>
      <c r="AL884" s="184"/>
      <c r="AM884" s="184"/>
      <c r="AN884" s="89">
        <v>18472</v>
      </c>
      <c r="AO884" s="184"/>
      <c r="AP884" s="184"/>
      <c r="AQ884" s="184"/>
      <c r="AR884" s="93"/>
      <c r="AS884" s="89">
        <v>17521</v>
      </c>
      <c r="AT884" s="89">
        <v>17435</v>
      </c>
      <c r="AU884" s="89">
        <v>17293</v>
      </c>
      <c r="AV884" s="184"/>
      <c r="AW884" s="53"/>
      <c r="AX884" s="162"/>
      <c r="AY884" s="162"/>
      <c r="AZ884" s="57"/>
      <c r="BA884" s="57"/>
      <c r="BB884" s="57"/>
      <c r="BC884" s="57"/>
      <c r="BD884" s="57"/>
      <c r="BE884" s="57"/>
      <c r="BF884" s="57"/>
      <c r="BG884" s="57"/>
      <c r="BH884" s="57"/>
      <c r="BI884" s="57"/>
    </row>
    <row r="885" spans="1:61">
      <c r="A885" s="57"/>
      <c r="B885" s="15"/>
      <c r="C885" s="15" t="s">
        <v>369</v>
      </c>
      <c r="D885" s="15" t="s">
        <v>364</v>
      </c>
      <c r="E885" s="15"/>
      <c r="F885" s="15"/>
      <c r="G885" s="15"/>
      <c r="H885" s="15"/>
      <c r="I885" s="15"/>
      <c r="J885" s="94">
        <v>7393</v>
      </c>
      <c r="K885" s="90"/>
      <c r="L885" s="90"/>
      <c r="M885" s="90"/>
      <c r="N885" s="15"/>
      <c r="O885" s="94">
        <v>8865</v>
      </c>
      <c r="P885" s="90"/>
      <c r="Q885" s="90"/>
      <c r="R885" s="15"/>
      <c r="S885" s="15"/>
      <c r="T885" s="94">
        <v>10647</v>
      </c>
      <c r="U885" s="90"/>
      <c r="V885" s="15"/>
      <c r="W885" s="15"/>
      <c r="X885" s="184"/>
      <c r="Y885" s="94">
        <v>12468</v>
      </c>
      <c r="Z885" s="184"/>
      <c r="AA885" s="184"/>
      <c r="AB885" s="184"/>
      <c r="AC885" s="184"/>
      <c r="AD885" s="94">
        <v>14895</v>
      </c>
      <c r="AE885" s="184"/>
      <c r="AF885" s="184"/>
      <c r="AG885" s="184"/>
      <c r="AH885" s="184"/>
      <c r="AI885" s="94">
        <v>18261</v>
      </c>
      <c r="AJ885" s="184"/>
      <c r="AK885" s="184"/>
      <c r="AL885" s="184"/>
      <c r="AM885" s="184"/>
      <c r="AN885" s="77">
        <v>22005</v>
      </c>
      <c r="AO885" s="184"/>
      <c r="AP885" s="184"/>
      <c r="AQ885" s="184"/>
      <c r="AR885" s="184"/>
      <c r="AS885" s="89">
        <v>25672</v>
      </c>
      <c r="AT885" s="77">
        <v>26604</v>
      </c>
      <c r="AU885" s="77">
        <v>27464</v>
      </c>
      <c r="AV885" s="94"/>
      <c r="AW885" s="87"/>
      <c r="AX885" s="175"/>
      <c r="AY885" s="175"/>
      <c r="AZ885" s="87"/>
      <c r="BA885" s="87"/>
      <c r="BB885" s="88"/>
      <c r="BC885" s="86"/>
      <c r="BD885" s="88"/>
      <c r="BE885" s="57"/>
      <c r="BF885" s="57"/>
      <c r="BG885" s="57"/>
      <c r="BH885" s="57"/>
      <c r="BI885" s="57"/>
    </row>
    <row r="886" spans="1:61">
      <c r="A886" s="57"/>
      <c r="B886" s="15"/>
      <c r="C886" s="15" t="s">
        <v>702</v>
      </c>
      <c r="D886" s="15" t="s">
        <v>364</v>
      </c>
      <c r="E886" s="15"/>
      <c r="F886" s="15"/>
      <c r="G886" s="15"/>
      <c r="H886" s="15"/>
      <c r="I886" s="15"/>
      <c r="J886" s="94"/>
      <c r="K886" s="90"/>
      <c r="L886" s="90"/>
      <c r="M886" s="90"/>
      <c r="N886" s="15"/>
      <c r="O886" s="94"/>
      <c r="P886" s="90"/>
      <c r="Q886" s="90"/>
      <c r="R886" s="15"/>
      <c r="S886" s="15"/>
      <c r="T886" s="94"/>
      <c r="U886" s="90"/>
      <c r="V886" s="15"/>
      <c r="W886" s="15"/>
      <c r="X886" s="184"/>
      <c r="Y886" s="94"/>
      <c r="Z886" s="184"/>
      <c r="AA886" s="184"/>
      <c r="AB886" s="184"/>
      <c r="AC886" s="184"/>
      <c r="AD886" s="94">
        <f>AD881-AD884-AD885</f>
        <v>86230</v>
      </c>
      <c r="AE886" s="184"/>
      <c r="AF886" s="184"/>
      <c r="AG886" s="184"/>
      <c r="AH886" s="184"/>
      <c r="AI886" s="94">
        <f>AI881-AI884-AI885</f>
        <v>87295</v>
      </c>
      <c r="AJ886" s="184"/>
      <c r="AK886" s="184"/>
      <c r="AL886" s="184"/>
      <c r="AM886" s="184"/>
      <c r="AN886" s="94">
        <f>AN881-AN884-AN885</f>
        <v>86449</v>
      </c>
      <c r="AO886" s="184"/>
      <c r="AP886" s="184"/>
      <c r="AQ886" s="184"/>
      <c r="AR886" s="184"/>
      <c r="AS886" s="89"/>
      <c r="AT886" s="77"/>
      <c r="AU886" s="77"/>
      <c r="AV886" s="94"/>
      <c r="AW886" s="87"/>
      <c r="AX886" s="175"/>
      <c r="AY886" s="175"/>
      <c r="AZ886" s="87"/>
      <c r="BA886" s="87"/>
      <c r="BB886" s="88"/>
      <c r="BC886" s="86"/>
      <c r="BD886" s="88"/>
      <c r="BE886" s="57"/>
      <c r="BF886" s="57"/>
      <c r="BG886" s="57"/>
      <c r="BH886" s="57"/>
      <c r="BI886" s="57"/>
    </row>
    <row r="887" spans="1:61">
      <c r="A887" s="57"/>
      <c r="B887" s="15"/>
      <c r="C887" s="15" t="s">
        <v>370</v>
      </c>
      <c r="D887" s="15" t="s">
        <v>364</v>
      </c>
      <c r="E887" s="15"/>
      <c r="F887" s="15"/>
      <c r="G887" s="15"/>
      <c r="H887" s="15"/>
      <c r="I887" s="15"/>
      <c r="J887" s="90"/>
      <c r="K887" s="90"/>
      <c r="L887" s="90"/>
      <c r="M887" s="90"/>
      <c r="N887" s="90"/>
      <c r="O887" s="94">
        <v>33596</v>
      </c>
      <c r="P887" s="15"/>
      <c r="Q887" s="15"/>
      <c r="R887" s="15"/>
      <c r="S887" s="15"/>
      <c r="T887" s="94">
        <v>35824</v>
      </c>
      <c r="U887" s="15"/>
      <c r="V887" s="15"/>
      <c r="W887" s="15"/>
      <c r="X887" s="184"/>
      <c r="Y887" s="94">
        <v>37980</v>
      </c>
      <c r="Z887" s="184"/>
      <c r="AA887" s="184"/>
      <c r="AB887" s="184"/>
      <c r="AC887" s="184"/>
      <c r="AD887" s="94">
        <v>40670</v>
      </c>
      <c r="AE887" s="184"/>
      <c r="AF887" s="184"/>
      <c r="AG887" s="184"/>
      <c r="AH887" s="90"/>
      <c r="AI887" s="94">
        <v>43900</v>
      </c>
      <c r="AJ887" s="184"/>
      <c r="AK887" s="184"/>
      <c r="AL887" s="90"/>
      <c r="AM887" s="90"/>
      <c r="AN887" s="94">
        <v>46782</v>
      </c>
      <c r="AO887" s="184"/>
      <c r="AP887" s="93"/>
      <c r="AQ887" s="93"/>
      <c r="AR887" s="93"/>
      <c r="AS887" s="95">
        <v>49063</v>
      </c>
      <c r="AT887" s="93"/>
      <c r="AU887" s="93"/>
      <c r="AV887" s="184"/>
      <c r="AW887" s="53"/>
      <c r="AX887" s="162"/>
      <c r="AY887" s="162"/>
      <c r="AZ887" s="57"/>
      <c r="BA887" s="57"/>
      <c r="BB887" s="57"/>
      <c r="BC887" s="57"/>
      <c r="BD887" s="57"/>
      <c r="BE887" s="57"/>
      <c r="BF887" s="57"/>
      <c r="BG887" s="57"/>
      <c r="BH887" s="57"/>
      <c r="BI887" s="57"/>
    </row>
    <row r="888" spans="1:61">
      <c r="A888" s="57"/>
      <c r="B888" s="15" t="s">
        <v>705</v>
      </c>
      <c r="C888" s="15" t="s">
        <v>371</v>
      </c>
      <c r="D888" s="15" t="s">
        <v>372</v>
      </c>
      <c r="E888" s="15"/>
      <c r="F888" s="15"/>
      <c r="G888" s="15"/>
      <c r="H888" s="15"/>
      <c r="I888" s="15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6">
        <v>248375.9</v>
      </c>
      <c r="U888" s="96">
        <v>264641.7</v>
      </c>
      <c r="V888" s="96">
        <v>276162.8</v>
      </c>
      <c r="W888" s="96">
        <v>288772.7</v>
      </c>
      <c r="X888" s="96">
        <v>308238.40000000002</v>
      </c>
      <c r="Y888" s="96">
        <v>330396.79999999999</v>
      </c>
      <c r="Z888" s="96">
        <v>342266.4</v>
      </c>
      <c r="AA888" s="96">
        <v>362296.7</v>
      </c>
      <c r="AB888" s="96">
        <v>387685.6</v>
      </c>
      <c r="AC888" s="96">
        <v>415885.2</v>
      </c>
      <c r="AD888" s="96">
        <v>451683</v>
      </c>
      <c r="AE888" s="96">
        <v>473607.6</v>
      </c>
      <c r="AF888" s="96">
        <v>483255.6</v>
      </c>
      <c r="AG888" s="96">
        <v>482607.6</v>
      </c>
      <c r="AH888" s="96">
        <v>489378.8</v>
      </c>
      <c r="AI888" s="96">
        <v>497740</v>
      </c>
      <c r="AJ888" s="96">
        <v>509095.8</v>
      </c>
      <c r="AK888" s="96">
        <v>513612.9</v>
      </c>
      <c r="AL888" s="96">
        <v>503324.1</v>
      </c>
      <c r="AM888" s="96">
        <v>499544.2</v>
      </c>
      <c r="AN888" s="96">
        <v>504118.8</v>
      </c>
      <c r="AO888" s="96">
        <v>493644.7</v>
      </c>
      <c r="AP888" s="96">
        <v>489875.20000000001</v>
      </c>
      <c r="AQ888" s="96">
        <v>493747.5</v>
      </c>
      <c r="AR888" s="96">
        <v>498490.6</v>
      </c>
      <c r="AS888" s="96">
        <v>505349</v>
      </c>
      <c r="AT888" s="96">
        <v>509106</v>
      </c>
      <c r="AU888" s="96">
        <v>513023</v>
      </c>
      <c r="AV888" s="71">
        <v>489520</v>
      </c>
      <c r="AW888" s="80">
        <v>473859</v>
      </c>
      <c r="AX888" s="146">
        <v>479205</v>
      </c>
      <c r="AY888" s="162"/>
      <c r="AZ888" s="57"/>
      <c r="BA888" s="57"/>
      <c r="BB888" s="57"/>
      <c r="BC888" s="57"/>
      <c r="BD888" s="57"/>
      <c r="BE888" s="57"/>
      <c r="BF888" s="57"/>
      <c r="BG888" s="57"/>
      <c r="BH888" s="57"/>
      <c r="BI888" s="57"/>
    </row>
    <row r="889" spans="1:61">
      <c r="A889" s="57"/>
      <c r="B889" s="15"/>
      <c r="C889" s="15" t="s">
        <v>373</v>
      </c>
      <c r="D889" s="15"/>
      <c r="E889" s="15"/>
      <c r="F889" s="15"/>
      <c r="G889" s="15"/>
      <c r="H889" s="15"/>
      <c r="I889" s="15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6">
        <v>131869.20000000001</v>
      </c>
      <c r="U889" s="96">
        <v>142109.1</v>
      </c>
      <c r="V889" s="96">
        <v>150267.70000000001</v>
      </c>
      <c r="W889" s="96">
        <v>157330.4</v>
      </c>
      <c r="X889" s="96">
        <v>166039.29999999999</v>
      </c>
      <c r="Y889" s="96">
        <v>174001.3</v>
      </c>
      <c r="Z889" s="96">
        <v>180220.79999999999</v>
      </c>
      <c r="AA889" s="96">
        <v>187141.5</v>
      </c>
      <c r="AB889" s="96">
        <v>198537.9</v>
      </c>
      <c r="AC889" s="96">
        <v>213386.2</v>
      </c>
      <c r="AD889" s="96">
        <v>231363.8</v>
      </c>
      <c r="AE889" s="96">
        <v>248418.7</v>
      </c>
      <c r="AF889" s="96">
        <v>254943.2</v>
      </c>
      <c r="AG889" s="96">
        <v>260786.4</v>
      </c>
      <c r="AH889" s="96">
        <v>265528.59999999998</v>
      </c>
      <c r="AI889" s="96">
        <v>270109.3</v>
      </c>
      <c r="AJ889" s="96">
        <v>274309.90000000002</v>
      </c>
      <c r="AK889" s="96">
        <v>279684.09999999998</v>
      </c>
      <c r="AL889" s="96">
        <v>274097.40000000002</v>
      </c>
      <c r="AM889" s="96">
        <v>269620.7</v>
      </c>
      <c r="AN889" s="96">
        <v>271269.7</v>
      </c>
      <c r="AO889" s="96">
        <v>267976.09999999998</v>
      </c>
      <c r="AP889" s="96">
        <v>261164.9</v>
      </c>
      <c r="AQ889" s="96">
        <v>256193.5</v>
      </c>
      <c r="AR889" s="96">
        <v>255946.7</v>
      </c>
      <c r="AS889" s="96">
        <v>253940</v>
      </c>
      <c r="AT889" s="96">
        <v>255613</v>
      </c>
      <c r="AU889" s="96">
        <v>255503</v>
      </c>
      <c r="AV889" s="71">
        <v>254143</v>
      </c>
      <c r="AW889" s="80">
        <v>242916</v>
      </c>
      <c r="AX889" s="146">
        <v>244120</v>
      </c>
      <c r="AY889" s="162"/>
      <c r="AZ889" s="57"/>
      <c r="BA889" s="57"/>
      <c r="BB889" s="57"/>
      <c r="BC889" s="57"/>
      <c r="BD889" s="57"/>
      <c r="BE889" s="57"/>
      <c r="BF889" s="57"/>
      <c r="BG889" s="57"/>
      <c r="BH889" s="57"/>
      <c r="BI889" s="57"/>
    </row>
    <row r="890" spans="1:61">
      <c r="A890" s="57"/>
      <c r="B890" s="15"/>
      <c r="C890" s="15" t="s">
        <v>374</v>
      </c>
      <c r="D890" s="15"/>
      <c r="E890" s="15"/>
      <c r="F890" s="15"/>
      <c r="G890" s="15"/>
      <c r="H890" s="15"/>
      <c r="I890" s="15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6">
        <v>72167.3</v>
      </c>
      <c r="U890" s="96">
        <v>69863.899999999994</v>
      </c>
      <c r="V890" s="96">
        <v>69685.399999999994</v>
      </c>
      <c r="W890" s="96">
        <v>73526.399999999994</v>
      </c>
      <c r="X890" s="96">
        <v>76354.5</v>
      </c>
      <c r="Y890" s="96">
        <v>85313.8</v>
      </c>
      <c r="Z890" s="96">
        <v>86434.7</v>
      </c>
      <c r="AA890" s="96">
        <v>91770.1</v>
      </c>
      <c r="AB890" s="96">
        <v>101940.9</v>
      </c>
      <c r="AC890" s="96">
        <v>104046.9</v>
      </c>
      <c r="AD890" s="96">
        <v>112901.7</v>
      </c>
      <c r="AE890" s="96">
        <v>117493.9</v>
      </c>
      <c r="AF890" s="96">
        <v>106683.7</v>
      </c>
      <c r="AG890" s="96">
        <v>100687.5</v>
      </c>
      <c r="AH890" s="96">
        <v>100785.9</v>
      </c>
      <c r="AI890" s="96">
        <v>94708</v>
      </c>
      <c r="AJ890" s="96">
        <v>99768.8</v>
      </c>
      <c r="AK890" s="96">
        <v>95846.6</v>
      </c>
      <c r="AL890" s="96">
        <v>88024.4</v>
      </c>
      <c r="AM890" s="96">
        <v>88380.3</v>
      </c>
      <c r="AN890" s="96">
        <v>93584.2</v>
      </c>
      <c r="AO890" s="96">
        <v>84815.7</v>
      </c>
      <c r="AP890" s="96">
        <v>86555</v>
      </c>
      <c r="AQ890" s="96">
        <v>93099.4</v>
      </c>
      <c r="AR890" s="96">
        <v>97922.1</v>
      </c>
      <c r="AS890" s="96">
        <v>93166.2</v>
      </c>
      <c r="AT890" s="96">
        <v>94474.1</v>
      </c>
      <c r="AU890" s="96">
        <v>91644.2</v>
      </c>
      <c r="AV890" s="184"/>
      <c r="AW890" s="53"/>
      <c r="AX890" s="162"/>
      <c r="AY890" s="162"/>
      <c r="AZ890" s="57"/>
      <c r="BA890" s="57"/>
      <c r="BB890" s="57"/>
      <c r="BC890" s="57"/>
      <c r="BD890" s="57"/>
      <c r="BE890" s="57"/>
      <c r="BF890" s="57"/>
      <c r="BG890" s="57"/>
      <c r="BH890" s="57"/>
      <c r="BI890" s="57"/>
    </row>
    <row r="891" spans="1:61">
      <c r="A891" s="57"/>
      <c r="B891" s="15"/>
      <c r="C891" s="15"/>
      <c r="D891" s="15"/>
      <c r="E891" s="15"/>
      <c r="F891" s="15"/>
      <c r="G891" s="15"/>
      <c r="H891" s="15"/>
      <c r="I891" s="15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6"/>
      <c r="AV891" s="184"/>
      <c r="AW891" s="53"/>
      <c r="AX891" s="162"/>
      <c r="AY891" s="162"/>
      <c r="AZ891" s="57"/>
      <c r="BA891" s="57"/>
      <c r="BB891" s="57"/>
      <c r="BC891" s="57"/>
      <c r="BD891" s="57"/>
      <c r="BE891" s="57"/>
      <c r="BF891" s="57"/>
      <c r="BG891" s="57"/>
      <c r="BH891" s="57"/>
      <c r="BI891" s="57"/>
    </row>
    <row r="892" spans="1:61">
      <c r="A892" s="57"/>
      <c r="B892" s="15"/>
      <c r="C892" s="15" t="s">
        <v>375</v>
      </c>
      <c r="D892" s="15" t="s">
        <v>372</v>
      </c>
      <c r="E892" s="15"/>
      <c r="F892" s="15"/>
      <c r="G892" s="15"/>
      <c r="H892" s="15"/>
      <c r="I892" s="15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7">
        <v>469969</v>
      </c>
      <c r="AI892" s="97">
        <v>479181</v>
      </c>
      <c r="AJ892" s="97">
        <v>492340</v>
      </c>
      <c r="AK892" s="97">
        <v>500072</v>
      </c>
      <c r="AL892" s="97">
        <v>489824</v>
      </c>
      <c r="AM892" s="97">
        <v>489130</v>
      </c>
      <c r="AN892" s="97">
        <v>503120</v>
      </c>
      <c r="AO892" s="97">
        <v>504048</v>
      </c>
      <c r="AP892" s="97">
        <v>505369</v>
      </c>
      <c r="AQ892" s="97">
        <v>512513</v>
      </c>
      <c r="AR892" s="97">
        <v>526578</v>
      </c>
      <c r="AS892" s="97">
        <v>536762</v>
      </c>
      <c r="AT892" s="97">
        <v>549631</v>
      </c>
      <c r="AU892" s="93"/>
      <c r="AV892" s="184"/>
      <c r="AW892" s="53"/>
      <c r="AX892" s="162"/>
      <c r="AY892" s="162"/>
      <c r="AZ892" s="57"/>
      <c r="BA892" s="57"/>
      <c r="BB892" s="57"/>
      <c r="BC892" s="57"/>
      <c r="BD892" s="57"/>
      <c r="BE892" s="57"/>
      <c r="BF892" s="57"/>
      <c r="BG892" s="57"/>
      <c r="BH892" s="57"/>
      <c r="BI892" s="57"/>
    </row>
    <row r="893" spans="1:61">
      <c r="A893" s="57"/>
      <c r="B893" s="15"/>
      <c r="C893" s="15"/>
      <c r="D893" s="15"/>
      <c r="E893" s="15"/>
      <c r="F893" s="15"/>
      <c r="G893" s="15"/>
      <c r="H893" s="15"/>
      <c r="I893" s="15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3"/>
      <c r="AO893" s="93"/>
      <c r="AP893" s="93"/>
      <c r="AQ893" s="93"/>
      <c r="AR893" s="93"/>
      <c r="AS893" s="90"/>
      <c r="AT893" s="93"/>
      <c r="AU893" s="93"/>
      <c r="AV893" s="184"/>
      <c r="AW893" s="53"/>
      <c r="AX893" s="162"/>
      <c r="AY893" s="162"/>
      <c r="AZ893" s="57"/>
      <c r="BA893" s="57"/>
      <c r="BB893" s="57"/>
      <c r="BC893" s="57"/>
      <c r="BD893" s="57"/>
      <c r="BE893" s="57"/>
      <c r="BF893" s="57"/>
      <c r="BG893" s="57"/>
      <c r="BH893" s="57"/>
      <c r="BI893" s="57"/>
    </row>
    <row r="894" spans="1:61">
      <c r="A894" s="57"/>
      <c r="B894" s="15" t="s">
        <v>376</v>
      </c>
      <c r="C894" s="15" t="s">
        <v>377</v>
      </c>
      <c r="D894" s="15" t="s">
        <v>378</v>
      </c>
      <c r="E894" s="15"/>
      <c r="F894" s="15"/>
      <c r="G894" s="15"/>
      <c r="H894" s="15"/>
      <c r="I894" s="15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>
        <v>101242.90399999999</v>
      </c>
      <c r="U894" s="90">
        <v>106411.48299999999</v>
      </c>
      <c r="V894" s="90">
        <v>111401.962</v>
      </c>
      <c r="W894" s="90">
        <v>117212.636</v>
      </c>
      <c r="X894" s="90">
        <v>122566.917</v>
      </c>
      <c r="Y894" s="90">
        <v>132935.44500000001</v>
      </c>
      <c r="Z894" s="90">
        <v>138193.39499999999</v>
      </c>
      <c r="AA894" s="90">
        <v>143243.64300000001</v>
      </c>
      <c r="AB894" s="90">
        <v>150084.96599999999</v>
      </c>
      <c r="AC894" s="90">
        <v>162576.17499999999</v>
      </c>
      <c r="AD894" s="90">
        <v>175665.12599999999</v>
      </c>
      <c r="AE894" s="90">
        <v>190476.24</v>
      </c>
      <c r="AF894" s="90">
        <v>199247.38399999999</v>
      </c>
      <c r="AG894" s="90">
        <v>203210.13399999999</v>
      </c>
      <c r="AH894" s="90">
        <v>207273.80300000001</v>
      </c>
      <c r="AI894" s="90">
        <v>213126.47</v>
      </c>
      <c r="AJ894" s="90">
        <v>216163.13399999999</v>
      </c>
      <c r="AK894" s="90">
        <v>220616.51500000001</v>
      </c>
      <c r="AL894" s="90">
        <v>222837.47899999999</v>
      </c>
      <c r="AM894" s="90">
        <v>217486.704</v>
      </c>
      <c r="AN894" s="90">
        <v>216455.78599999999</v>
      </c>
      <c r="AO894" s="90">
        <v>214721.49100000001</v>
      </c>
      <c r="AP894" s="90">
        <v>207913.399</v>
      </c>
      <c r="AQ894" s="90">
        <v>203682.682</v>
      </c>
      <c r="AR894" s="90">
        <v>201774.15100000001</v>
      </c>
      <c r="AS894" s="90">
        <v>201580.23</v>
      </c>
      <c r="AT894" s="90">
        <v>200034.64799999999</v>
      </c>
      <c r="AU894" s="90">
        <v>201272.2</v>
      </c>
      <c r="AV894" s="184"/>
      <c r="AW894" s="53"/>
      <c r="AX894" s="162"/>
      <c r="AY894" s="162"/>
      <c r="AZ894" s="57"/>
      <c r="BA894" s="57"/>
      <c r="BB894" s="57"/>
      <c r="BC894" s="57"/>
      <c r="BD894" s="57"/>
      <c r="BE894" s="57"/>
      <c r="BF894" s="57"/>
      <c r="BG894" s="57"/>
      <c r="BH894" s="57"/>
      <c r="BI894" s="57"/>
    </row>
    <row r="895" spans="1:61">
      <c r="A895" s="57"/>
      <c r="B895" s="15"/>
      <c r="C895" s="15"/>
      <c r="D895" s="15"/>
      <c r="E895" s="15"/>
      <c r="F895" s="15"/>
      <c r="G895" s="15"/>
      <c r="H895" s="15"/>
      <c r="I895" s="15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184"/>
      <c r="AW895" s="53"/>
      <c r="AX895" s="162"/>
      <c r="AY895" s="162"/>
      <c r="AZ895" s="57"/>
      <c r="BA895" s="57"/>
      <c r="BB895" s="57"/>
      <c r="BC895" s="57"/>
      <c r="BD895" s="57"/>
      <c r="BE895" s="57"/>
      <c r="BF895" s="57"/>
      <c r="BG895" s="57"/>
      <c r="BH895" s="57"/>
      <c r="BI895" s="57"/>
    </row>
    <row r="896" spans="1:61">
      <c r="A896" s="57"/>
      <c r="B896" s="15" t="s">
        <v>379</v>
      </c>
      <c r="C896" s="15" t="s">
        <v>155</v>
      </c>
      <c r="D896" s="31" t="s">
        <v>372</v>
      </c>
      <c r="E896" s="31"/>
      <c r="F896" s="31"/>
      <c r="G896" s="31"/>
      <c r="H896" s="31"/>
      <c r="I896" s="31"/>
      <c r="J896" s="93">
        <v>7950</v>
      </c>
      <c r="K896" s="93">
        <v>9414</v>
      </c>
      <c r="L896" s="93">
        <v>11468</v>
      </c>
      <c r="M896" s="93">
        <v>14284</v>
      </c>
      <c r="N896" s="93">
        <v>17099</v>
      </c>
      <c r="O896" s="93">
        <v>21289</v>
      </c>
      <c r="P896" s="93">
        <v>24296</v>
      </c>
      <c r="Q896" s="93">
        <v>28514</v>
      </c>
      <c r="R896" s="93">
        <v>34295</v>
      </c>
      <c r="S896" s="93">
        <v>38600</v>
      </c>
      <c r="T896" s="93">
        <v>42589</v>
      </c>
      <c r="U896" s="93">
        <v>46788</v>
      </c>
      <c r="V896" s="93">
        <v>49681</v>
      </c>
      <c r="W896" s="93">
        <v>50380</v>
      </c>
      <c r="X896" s="93">
        <v>50627</v>
      </c>
      <c r="Y896" s="93">
        <v>52500</v>
      </c>
      <c r="Z896" s="93">
        <v>54089</v>
      </c>
      <c r="AA896" s="93">
        <v>54101</v>
      </c>
      <c r="AB896" s="93">
        <v>56700</v>
      </c>
      <c r="AC896" s="93">
        <v>60414</v>
      </c>
      <c r="AD896" s="93">
        <v>66237</v>
      </c>
      <c r="AE896" s="93">
        <v>70347</v>
      </c>
      <c r="AF896" s="93">
        <v>72218</v>
      </c>
      <c r="AG896" s="93">
        <v>72355</v>
      </c>
      <c r="AH896" s="93">
        <v>73082</v>
      </c>
      <c r="AI896" s="93">
        <v>70987</v>
      </c>
      <c r="AJ896" s="93">
        <v>75105</v>
      </c>
      <c r="AK896" s="93">
        <v>77390</v>
      </c>
      <c r="AL896" s="93">
        <v>77669</v>
      </c>
      <c r="AM896" s="93">
        <v>81860</v>
      </c>
      <c r="AN896" s="93">
        <v>84987</v>
      </c>
      <c r="AO896" s="93">
        <v>82652</v>
      </c>
      <c r="AP896" s="93">
        <v>81230</v>
      </c>
      <c r="AQ896" s="93">
        <v>81789</v>
      </c>
      <c r="AR896" s="93">
        <v>82111</v>
      </c>
      <c r="AS896" s="93">
        <v>82183</v>
      </c>
      <c r="AT896" s="93">
        <v>79686</v>
      </c>
      <c r="AU896" s="93">
        <v>82909</v>
      </c>
      <c r="AV896" s="184"/>
      <c r="AW896" s="53"/>
      <c r="AX896" s="162"/>
      <c r="AY896" s="162"/>
      <c r="AZ896" s="57"/>
      <c r="BA896" s="57"/>
      <c r="BB896" s="57"/>
      <c r="BC896" s="57"/>
      <c r="BD896" s="57"/>
      <c r="BE896" s="57"/>
      <c r="BF896" s="57"/>
      <c r="BG896" s="57"/>
      <c r="BH896" s="57"/>
      <c r="BI896" s="57"/>
    </row>
    <row r="897" spans="1:61">
      <c r="A897" s="57"/>
      <c r="B897" s="15"/>
      <c r="C897" s="15" t="s">
        <v>380</v>
      </c>
      <c r="D897" s="31" t="s">
        <v>372</v>
      </c>
      <c r="E897" s="31"/>
      <c r="F897" s="31"/>
      <c r="G897" s="31"/>
      <c r="H897" s="31"/>
      <c r="I897" s="31"/>
      <c r="J897" s="98">
        <v>291</v>
      </c>
      <c r="K897" s="98">
        <v>319</v>
      </c>
      <c r="L897" s="98">
        <v>455</v>
      </c>
      <c r="M897" s="98">
        <v>705</v>
      </c>
      <c r="N897" s="98">
        <v>862</v>
      </c>
      <c r="O897" s="99">
        <v>1039</v>
      </c>
      <c r="P897" s="93">
        <v>1665</v>
      </c>
      <c r="Q897" s="93">
        <v>2349</v>
      </c>
      <c r="R897" s="93">
        <v>3223</v>
      </c>
      <c r="S897" s="93">
        <v>4078</v>
      </c>
      <c r="T897" s="93">
        <v>5310</v>
      </c>
      <c r="U897" s="93">
        <v>6654</v>
      </c>
      <c r="V897" s="93">
        <v>7830</v>
      </c>
      <c r="W897" s="93">
        <v>8193</v>
      </c>
      <c r="X897" s="93">
        <v>9155</v>
      </c>
      <c r="Y897" s="93">
        <v>10224</v>
      </c>
      <c r="Z897" s="93">
        <v>11320</v>
      </c>
      <c r="AA897" s="93">
        <v>11334</v>
      </c>
      <c r="AB897" s="93">
        <v>11512</v>
      </c>
      <c r="AC897" s="93">
        <v>11665</v>
      </c>
      <c r="AD897" s="93">
        <v>14289</v>
      </c>
      <c r="AE897" s="93">
        <v>16036</v>
      </c>
      <c r="AF897" s="93">
        <v>16447</v>
      </c>
      <c r="AG897" s="93">
        <v>15442</v>
      </c>
      <c r="AH897" s="93">
        <v>14360</v>
      </c>
      <c r="AI897" s="93">
        <v>13221</v>
      </c>
      <c r="AJ897" s="93">
        <v>16375</v>
      </c>
      <c r="AK897" s="93">
        <v>16802</v>
      </c>
      <c r="AL897" s="93">
        <v>17263</v>
      </c>
      <c r="AM897" s="93">
        <v>19832</v>
      </c>
      <c r="AN897" s="93">
        <v>21965</v>
      </c>
      <c r="AO897" s="93">
        <v>17171</v>
      </c>
      <c r="AP897" s="93">
        <v>16671</v>
      </c>
      <c r="AQ897" s="93">
        <v>16798</v>
      </c>
      <c r="AR897" s="93">
        <v>17569</v>
      </c>
      <c r="AS897" s="93">
        <v>18442</v>
      </c>
      <c r="AT897" s="93">
        <v>18762</v>
      </c>
      <c r="AU897" s="93">
        <v>20999</v>
      </c>
      <c r="AV897" s="184"/>
      <c r="AW897" s="53"/>
      <c r="AX897" s="162"/>
      <c r="AY897" s="162"/>
      <c r="AZ897" s="57"/>
      <c r="BA897" s="57"/>
      <c r="BB897" s="57"/>
      <c r="BC897" s="57"/>
      <c r="BD897" s="57"/>
      <c r="BE897" s="57"/>
      <c r="BF897" s="57"/>
      <c r="BG897" s="57"/>
      <c r="BH897" s="57"/>
      <c r="BI897" s="57"/>
    </row>
    <row r="898" spans="1:61">
      <c r="A898" s="57"/>
      <c r="B898" s="15"/>
      <c r="C898" s="15" t="s">
        <v>381</v>
      </c>
      <c r="D898" s="31" t="s">
        <v>372</v>
      </c>
      <c r="E898" s="31"/>
      <c r="F898" s="31"/>
      <c r="G898" s="31"/>
      <c r="H898" s="31"/>
      <c r="I898" s="31"/>
      <c r="J898" s="93">
        <v>1663</v>
      </c>
      <c r="K898" s="93">
        <v>2054</v>
      </c>
      <c r="L898" s="93">
        <v>2195</v>
      </c>
      <c r="M898" s="93">
        <v>2781</v>
      </c>
      <c r="N898" s="93">
        <v>3382</v>
      </c>
      <c r="O898" s="93">
        <v>4409</v>
      </c>
      <c r="P898" s="93">
        <v>3810</v>
      </c>
      <c r="Q898" s="93">
        <v>4622</v>
      </c>
      <c r="R898" s="93">
        <v>5397</v>
      </c>
      <c r="S898" s="93">
        <v>5288</v>
      </c>
      <c r="T898" s="93">
        <v>6545</v>
      </c>
      <c r="U898" s="93">
        <v>8084</v>
      </c>
      <c r="V898" s="93">
        <v>9231</v>
      </c>
      <c r="W898" s="93">
        <v>7315</v>
      </c>
      <c r="X898" s="93">
        <v>8886</v>
      </c>
      <c r="Y898" s="93">
        <v>9690</v>
      </c>
      <c r="Z898" s="93">
        <v>10185</v>
      </c>
      <c r="AA898" s="93">
        <v>10184</v>
      </c>
      <c r="AB898" s="93">
        <v>10906</v>
      </c>
      <c r="AC898" s="93">
        <v>13369</v>
      </c>
      <c r="AD898" s="93">
        <v>15275</v>
      </c>
      <c r="AE898" s="93">
        <v>15975</v>
      </c>
      <c r="AF898" s="93">
        <v>15772</v>
      </c>
      <c r="AG898" s="93">
        <v>15617</v>
      </c>
      <c r="AH898" s="93">
        <v>12758</v>
      </c>
      <c r="AI898" s="93">
        <v>13215</v>
      </c>
      <c r="AJ898" s="93">
        <v>13604</v>
      </c>
      <c r="AK898" s="93">
        <v>15481</v>
      </c>
      <c r="AL898" s="93">
        <v>15870</v>
      </c>
      <c r="AM898" s="93">
        <v>13523</v>
      </c>
      <c r="AN898" s="93">
        <v>14930</v>
      </c>
      <c r="AO898" s="93">
        <v>16823</v>
      </c>
      <c r="AP898" s="93">
        <v>17012</v>
      </c>
      <c r="AQ898" s="93">
        <v>17399</v>
      </c>
      <c r="AR898" s="93">
        <v>16494</v>
      </c>
      <c r="AS898" s="93">
        <v>16089</v>
      </c>
      <c r="AT898" s="93">
        <v>14558</v>
      </c>
      <c r="AU898" s="93">
        <v>14932</v>
      </c>
      <c r="AV898" s="184"/>
      <c r="AW898" s="53"/>
      <c r="AX898" s="162"/>
      <c r="AY898" s="162"/>
      <c r="AZ898" s="57"/>
      <c r="BA898" s="57"/>
      <c r="BB898" s="57"/>
      <c r="BC898" s="57"/>
      <c r="BD898" s="57"/>
      <c r="BE898" s="57"/>
      <c r="BF898" s="57"/>
      <c r="BG898" s="57"/>
      <c r="BH898" s="57"/>
      <c r="BI898" s="57"/>
    </row>
    <row r="899" spans="1:61">
      <c r="A899" s="57"/>
      <c r="B899" s="15"/>
      <c r="C899" s="15" t="s">
        <v>382</v>
      </c>
      <c r="D899" s="31" t="s">
        <v>372</v>
      </c>
      <c r="E899" s="31"/>
      <c r="F899" s="31"/>
      <c r="G899" s="31"/>
      <c r="H899" s="31"/>
      <c r="I899" s="31"/>
      <c r="J899" s="93">
        <v>5996</v>
      </c>
      <c r="K899" s="93">
        <v>7041</v>
      </c>
      <c r="L899" s="93">
        <v>8817</v>
      </c>
      <c r="M899" s="93">
        <v>10798</v>
      </c>
      <c r="N899" s="93">
        <v>12855</v>
      </c>
      <c r="O899" s="93">
        <v>15841</v>
      </c>
      <c r="P899" s="93">
        <v>18822</v>
      </c>
      <c r="Q899" s="93">
        <v>21544</v>
      </c>
      <c r="R899" s="93">
        <v>25676</v>
      </c>
      <c r="S899" s="93">
        <v>29234</v>
      </c>
      <c r="T899" s="93">
        <v>30733</v>
      </c>
      <c r="U899" s="93">
        <v>32050</v>
      </c>
      <c r="V899" s="93">
        <v>32620</v>
      </c>
      <c r="W899" s="93">
        <v>32620</v>
      </c>
      <c r="X899" s="93">
        <v>32586</v>
      </c>
      <c r="Y899" s="93">
        <v>32585</v>
      </c>
      <c r="Z899" s="93">
        <v>32584</v>
      </c>
      <c r="AA899" s="93">
        <v>32583</v>
      </c>
      <c r="AB899" s="93">
        <v>32982</v>
      </c>
      <c r="AC899" s="93">
        <v>34081</v>
      </c>
      <c r="AD899" s="93">
        <v>35373</v>
      </c>
      <c r="AE899" s="93">
        <v>37037</v>
      </c>
      <c r="AF899" s="93">
        <v>38699</v>
      </c>
      <c r="AG899" s="93">
        <v>39917</v>
      </c>
      <c r="AH899" s="93">
        <v>40855</v>
      </c>
      <c r="AI899" s="93">
        <v>42142</v>
      </c>
      <c r="AJ899" s="93">
        <v>43141</v>
      </c>
      <c r="AK899" s="93">
        <v>43807</v>
      </c>
      <c r="AL899" s="93">
        <v>44536</v>
      </c>
      <c r="AM899" s="93">
        <v>46888</v>
      </c>
      <c r="AN899" s="93">
        <v>48091</v>
      </c>
      <c r="AO899" s="93">
        <v>48659</v>
      </c>
      <c r="AP899" s="93">
        <v>47547</v>
      </c>
      <c r="AQ899" s="93">
        <v>47592</v>
      </c>
      <c r="AR899" s="93">
        <v>47632</v>
      </c>
      <c r="AS899" s="93">
        <v>47283</v>
      </c>
      <c r="AT899" s="93">
        <v>46366</v>
      </c>
      <c r="AU899" s="93">
        <v>46978</v>
      </c>
      <c r="AV899" s="184"/>
      <c r="AW899" s="53"/>
      <c r="AX899" s="162"/>
      <c r="AY899" s="162"/>
      <c r="AZ899" s="57"/>
      <c r="BA899" s="57"/>
      <c r="BB899" s="57"/>
      <c r="BC899" s="57"/>
      <c r="BD899" s="57"/>
      <c r="BE899" s="57"/>
      <c r="BF899" s="57"/>
      <c r="BG899" s="57"/>
      <c r="BH899" s="57"/>
      <c r="BI899" s="57"/>
    </row>
    <row r="900" spans="1:61" s="346" customFormat="1" ht="12">
      <c r="A900" s="338"/>
      <c r="B900" s="339"/>
      <c r="C900" s="15" t="s">
        <v>383</v>
      </c>
      <c r="D900" s="31" t="s">
        <v>384</v>
      </c>
      <c r="E900" s="340"/>
      <c r="F900" s="340"/>
      <c r="G900" s="340"/>
      <c r="H900" s="340"/>
      <c r="I900" s="340"/>
      <c r="J900" s="341">
        <v>8459181380</v>
      </c>
      <c r="K900" s="341">
        <v>9970859260</v>
      </c>
      <c r="L900" s="341">
        <v>12793873067</v>
      </c>
      <c r="M900" s="341">
        <v>16761977894</v>
      </c>
      <c r="N900" s="341">
        <v>20379123417</v>
      </c>
      <c r="O900" s="341">
        <v>21473416054</v>
      </c>
      <c r="P900" s="341">
        <v>25076016601</v>
      </c>
      <c r="Q900" s="341">
        <v>29433622824</v>
      </c>
      <c r="R900" s="341">
        <v>34907265087</v>
      </c>
      <c r="S900" s="341">
        <v>39779228187</v>
      </c>
      <c r="T900" s="341">
        <v>44040667244</v>
      </c>
      <c r="U900" s="341">
        <v>47443337516</v>
      </c>
      <c r="V900" s="341">
        <v>48001280929</v>
      </c>
      <c r="W900" s="341">
        <v>51652904579</v>
      </c>
      <c r="X900" s="341">
        <v>52183384771</v>
      </c>
      <c r="Y900" s="341">
        <v>53992561588</v>
      </c>
      <c r="Z900" s="341">
        <v>56489194252</v>
      </c>
      <c r="AA900" s="341">
        <v>61388769050</v>
      </c>
      <c r="AB900" s="341">
        <v>64607380548</v>
      </c>
      <c r="AC900" s="341">
        <v>67247822580</v>
      </c>
      <c r="AD900" s="341">
        <v>71703468308</v>
      </c>
      <c r="AE900" s="341">
        <v>72990559264</v>
      </c>
      <c r="AF900" s="341">
        <v>71465996954</v>
      </c>
      <c r="AG900" s="341">
        <v>77731174297</v>
      </c>
      <c r="AH900" s="341">
        <v>76339007316</v>
      </c>
      <c r="AI900" s="341">
        <v>80557215818</v>
      </c>
      <c r="AJ900" s="341">
        <v>81809038852</v>
      </c>
      <c r="AK900" s="341">
        <v>80170473078</v>
      </c>
      <c r="AL900" s="341">
        <v>89782693818</v>
      </c>
      <c r="AM900" s="341">
        <v>94376336448</v>
      </c>
      <c r="AN900" s="341">
        <v>93361027159</v>
      </c>
      <c r="AO900" s="341">
        <v>86903038556</v>
      </c>
      <c r="AP900" s="341">
        <v>87289021648</v>
      </c>
      <c r="AQ900" s="341">
        <v>85622807292</v>
      </c>
      <c r="AR900" s="341">
        <v>88897515027</v>
      </c>
      <c r="AS900" s="341">
        <v>89000271286</v>
      </c>
      <c r="AT900" s="342">
        <v>84412713795</v>
      </c>
      <c r="AU900" s="343"/>
      <c r="AV900" s="343"/>
      <c r="AW900" s="344"/>
      <c r="AX900" s="345"/>
      <c r="AY900" s="345"/>
      <c r="AZ900" s="338"/>
      <c r="BA900" s="338"/>
      <c r="BB900" s="338"/>
      <c r="BC900" s="338"/>
      <c r="BD900" s="338"/>
      <c r="BE900" s="338"/>
      <c r="BF900" s="338"/>
      <c r="BG900" s="338"/>
      <c r="BH900" s="338"/>
      <c r="BI900" s="338"/>
    </row>
    <row r="901" spans="1:61" s="346" customFormat="1" ht="12">
      <c r="A901" s="338"/>
      <c r="B901" s="339"/>
      <c r="C901" s="15" t="s">
        <v>385</v>
      </c>
      <c r="D901" s="31" t="s">
        <v>384</v>
      </c>
      <c r="E901" s="340"/>
      <c r="F901" s="340"/>
      <c r="G901" s="340"/>
      <c r="H901" s="340"/>
      <c r="I901" s="340"/>
      <c r="J901" s="341">
        <v>8187696722</v>
      </c>
      <c r="K901" s="341">
        <v>9561131214</v>
      </c>
      <c r="L901" s="341">
        <v>11932172084</v>
      </c>
      <c r="M901" s="341">
        <v>14778302830</v>
      </c>
      <c r="N901" s="341">
        <v>19099793377</v>
      </c>
      <c r="O901" s="341">
        <v>20860878603</v>
      </c>
      <c r="P901" s="341">
        <v>24467612048</v>
      </c>
      <c r="Q901" s="341">
        <v>29059841739</v>
      </c>
      <c r="R901" s="341">
        <v>34096030207</v>
      </c>
      <c r="S901" s="341">
        <v>38789831175</v>
      </c>
      <c r="T901" s="341">
        <v>43405025594</v>
      </c>
      <c r="U901" s="341">
        <v>46921154038</v>
      </c>
      <c r="V901" s="341">
        <v>47245063707</v>
      </c>
      <c r="W901" s="341">
        <v>50635307105</v>
      </c>
      <c r="X901" s="341">
        <v>51480622713</v>
      </c>
      <c r="Y901" s="341">
        <v>53004511048</v>
      </c>
      <c r="Z901" s="341">
        <v>53640431846</v>
      </c>
      <c r="AA901" s="341">
        <v>57731141050</v>
      </c>
      <c r="AB901" s="341">
        <v>61471062377</v>
      </c>
      <c r="AC901" s="341">
        <v>65858938751</v>
      </c>
      <c r="AD901" s="341">
        <v>69268676424</v>
      </c>
      <c r="AE901" s="341">
        <v>70547185106</v>
      </c>
      <c r="AF901" s="341">
        <v>70497431888</v>
      </c>
      <c r="AG901" s="341">
        <v>75102488938</v>
      </c>
      <c r="AH901" s="341">
        <v>73613605398</v>
      </c>
      <c r="AI901" s="341">
        <v>75938516137</v>
      </c>
      <c r="AJ901" s="341">
        <v>78847867404</v>
      </c>
      <c r="AK901" s="341">
        <v>78470310184</v>
      </c>
      <c r="AL901" s="341">
        <v>84391798186</v>
      </c>
      <c r="AM901" s="341">
        <v>89037431393</v>
      </c>
      <c r="AN901" s="341">
        <v>89321049910</v>
      </c>
      <c r="AO901" s="341">
        <v>84811128504</v>
      </c>
      <c r="AP901" s="341">
        <v>83674289924</v>
      </c>
      <c r="AQ901" s="341">
        <v>82415970662</v>
      </c>
      <c r="AR901" s="341">
        <v>84896776304</v>
      </c>
      <c r="AS901" s="341">
        <v>85519592207</v>
      </c>
      <c r="AT901" s="341">
        <v>81445480694</v>
      </c>
      <c r="AU901" s="343"/>
      <c r="AV901" s="343"/>
      <c r="AW901" s="344"/>
      <c r="AX901" s="345"/>
      <c r="AY901" s="345"/>
      <c r="AZ901" s="338"/>
      <c r="BA901" s="338"/>
      <c r="BB901" s="338"/>
      <c r="BC901" s="338"/>
      <c r="BD901" s="338"/>
      <c r="BE901" s="338"/>
      <c r="BF901" s="338"/>
      <c r="BG901" s="338"/>
      <c r="BH901" s="338"/>
      <c r="BI901" s="338"/>
    </row>
    <row r="902" spans="1:61">
      <c r="A902" s="5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84"/>
      <c r="Y902" s="184"/>
      <c r="Z902" s="184"/>
      <c r="AA902" s="184"/>
      <c r="AB902" s="184"/>
      <c r="AC902" s="184"/>
      <c r="AD902" s="184"/>
      <c r="AE902" s="184"/>
      <c r="AF902" s="184"/>
      <c r="AG902" s="184"/>
      <c r="AH902" s="184"/>
      <c r="AI902" s="184"/>
      <c r="AJ902" s="184"/>
      <c r="AK902" s="184"/>
      <c r="AL902" s="184"/>
      <c r="AM902" s="184"/>
      <c r="AN902" s="184"/>
      <c r="AO902" s="184"/>
      <c r="AP902" s="184"/>
      <c r="AQ902" s="184"/>
      <c r="AR902" s="184"/>
      <c r="AS902" s="184"/>
      <c r="AT902" s="184"/>
      <c r="AU902" s="184"/>
      <c r="AV902" s="184"/>
      <c r="AW902" s="53"/>
      <c r="AX902" s="162"/>
      <c r="AY902" s="162"/>
      <c r="AZ902" s="57"/>
      <c r="BA902" s="57"/>
      <c r="BB902" s="57"/>
      <c r="BC902" s="57"/>
      <c r="BD902" s="57"/>
      <c r="BE902" s="57"/>
      <c r="BF902" s="57"/>
      <c r="BG902" s="57"/>
      <c r="BH902" s="57"/>
      <c r="BI902" s="57"/>
    </row>
    <row r="903" spans="1:61">
      <c r="A903" s="80"/>
      <c r="B903" s="71" t="s">
        <v>386</v>
      </c>
      <c r="C903" s="71" t="s">
        <v>387</v>
      </c>
      <c r="D903" s="31" t="s">
        <v>388</v>
      </c>
      <c r="E903" s="31"/>
      <c r="F903" s="31"/>
      <c r="G903" s="31"/>
      <c r="H903" s="31"/>
      <c r="I903" s="31"/>
      <c r="J903" s="93">
        <v>2811</v>
      </c>
      <c r="K903" s="93">
        <v>3952</v>
      </c>
      <c r="L903" s="93">
        <v>5819</v>
      </c>
      <c r="M903" s="93">
        <v>7550</v>
      </c>
      <c r="N903" s="93">
        <v>9658</v>
      </c>
      <c r="O903" s="93">
        <v>14973</v>
      </c>
      <c r="P903" s="93">
        <v>22077</v>
      </c>
      <c r="Q903" s="93">
        <v>31902</v>
      </c>
      <c r="R903" s="93">
        <v>42616</v>
      </c>
      <c r="S903" s="93">
        <v>56251</v>
      </c>
      <c r="T903" s="93">
        <v>70510</v>
      </c>
      <c r="U903" s="93">
        <v>82273</v>
      </c>
      <c r="V903" s="93">
        <v>96482</v>
      </c>
      <c r="W903" s="93">
        <v>109695</v>
      </c>
      <c r="X903" s="93">
        <v>121694</v>
      </c>
      <c r="Y903" s="93">
        <v>134431</v>
      </c>
      <c r="Z903" s="93">
        <v>145127</v>
      </c>
      <c r="AA903" s="100">
        <v>151809.29999999999</v>
      </c>
      <c r="AB903" s="100">
        <v>156780.29999999999</v>
      </c>
      <c r="AC903" s="71">
        <v>160910</v>
      </c>
      <c r="AD903" s="71">
        <v>166337.9</v>
      </c>
      <c r="AE903" s="71">
        <v>171647.3</v>
      </c>
      <c r="AF903" s="71">
        <v>178368.1</v>
      </c>
      <c r="AG903" s="71">
        <v>192539.3</v>
      </c>
      <c r="AH903" s="71">
        <v>206604.6</v>
      </c>
      <c r="AI903" s="71">
        <v>225184.7</v>
      </c>
      <c r="AJ903" s="71">
        <v>244658.1</v>
      </c>
      <c r="AK903" s="71">
        <v>257987.5</v>
      </c>
      <c r="AL903" s="71">
        <v>295249.09999999998</v>
      </c>
      <c r="AM903" s="71">
        <v>331668.7</v>
      </c>
      <c r="AN903" s="71">
        <v>367554.7</v>
      </c>
      <c r="AO903" s="71">
        <v>392434.1</v>
      </c>
      <c r="AP903" s="71">
        <v>421099.1</v>
      </c>
      <c r="AQ903" s="71">
        <v>456973.6</v>
      </c>
      <c r="AR903" s="71">
        <v>499013.7</v>
      </c>
      <c r="AS903" s="71">
        <v>526927.9</v>
      </c>
      <c r="AT903" s="71">
        <v>531701.5</v>
      </c>
      <c r="AU903" s="71">
        <v>546671.5</v>
      </c>
      <c r="AV903" s="71">
        <v>553311.80000000005</v>
      </c>
      <c r="AW903" s="80"/>
      <c r="AX903" s="146"/>
      <c r="AY903" s="146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</row>
    <row r="904" spans="1:61">
      <c r="A904" s="57"/>
      <c r="B904" s="15"/>
      <c r="C904" s="15" t="s">
        <v>389</v>
      </c>
      <c r="D904" s="77" t="s">
        <v>390</v>
      </c>
      <c r="E904" s="77"/>
      <c r="F904" s="77"/>
      <c r="G904" s="77"/>
      <c r="H904" s="77"/>
      <c r="I904" s="77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84"/>
      <c r="Y904" s="184"/>
      <c r="Z904" s="184"/>
      <c r="AA904" s="184"/>
      <c r="AB904" s="184"/>
      <c r="AC904" s="184"/>
      <c r="AD904" s="184"/>
      <c r="AE904" s="184"/>
      <c r="AF904" s="184"/>
      <c r="AG904" s="184"/>
      <c r="AH904" s="184"/>
      <c r="AI904" s="184"/>
      <c r="AJ904" s="184"/>
      <c r="AK904" s="184"/>
      <c r="AL904" s="184"/>
      <c r="AM904" s="184"/>
      <c r="AN904" s="179"/>
      <c r="AO904" s="71">
        <v>43760.5</v>
      </c>
      <c r="AP904" s="71">
        <v>75564.399999999994</v>
      </c>
      <c r="AQ904" s="71">
        <v>91849</v>
      </c>
      <c r="AR904" s="71">
        <v>121553.2</v>
      </c>
      <c r="AS904" s="71">
        <v>139353.20000000001</v>
      </c>
      <c r="AT904" s="71">
        <v>138906.1</v>
      </c>
      <c r="AU904" s="71">
        <v>141584.79999999999</v>
      </c>
      <c r="AV904" s="71">
        <v>132696.70000000001</v>
      </c>
      <c r="AW904" s="53"/>
      <c r="AX904" s="162"/>
      <c r="AY904" s="162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</row>
    <row r="905" spans="1:61">
      <c r="A905" s="57"/>
      <c r="B905" s="15" t="s">
        <v>391</v>
      </c>
      <c r="C905" s="15"/>
      <c r="D905" s="31" t="s">
        <v>372</v>
      </c>
      <c r="E905" s="31"/>
      <c r="F905" s="31"/>
      <c r="G905" s="31"/>
      <c r="H905" s="31"/>
      <c r="I905" s="31"/>
      <c r="J905" s="98">
        <v>180</v>
      </c>
      <c r="K905" s="98">
        <v>203</v>
      </c>
      <c r="L905" s="98">
        <v>314</v>
      </c>
      <c r="M905" s="98">
        <v>448</v>
      </c>
      <c r="N905" s="98">
        <v>575</v>
      </c>
      <c r="O905" s="98">
        <v>734</v>
      </c>
      <c r="P905" s="99">
        <v>1329</v>
      </c>
      <c r="Q905" s="93">
        <v>1932</v>
      </c>
      <c r="R905" s="93">
        <v>2628</v>
      </c>
      <c r="S905" s="93">
        <v>3340</v>
      </c>
      <c r="T905" s="93">
        <v>4417</v>
      </c>
      <c r="U905" s="93">
        <v>5565</v>
      </c>
      <c r="V905" s="93">
        <v>6465</v>
      </c>
      <c r="W905" s="93">
        <v>7905</v>
      </c>
      <c r="X905" s="93">
        <v>8866</v>
      </c>
      <c r="Y905" s="93">
        <v>9879</v>
      </c>
      <c r="Z905" s="93">
        <v>10605</v>
      </c>
      <c r="AA905" s="93">
        <v>10943</v>
      </c>
      <c r="AB905" s="93">
        <v>11083</v>
      </c>
      <c r="AC905" s="93">
        <v>11132</v>
      </c>
      <c r="AD905" s="93">
        <v>11069</v>
      </c>
      <c r="AE905" s="93">
        <v>11930</v>
      </c>
      <c r="AF905" s="93">
        <v>12126</v>
      </c>
      <c r="AG905" s="93">
        <v>11661</v>
      </c>
      <c r="AH905" s="93">
        <v>11588</v>
      </c>
      <c r="AI905" s="93">
        <v>11651</v>
      </c>
      <c r="AJ905" s="93">
        <v>11703</v>
      </c>
      <c r="AK905" s="93">
        <v>11682</v>
      </c>
      <c r="AL905" s="93">
        <v>11589</v>
      </c>
      <c r="AM905" s="93">
        <v>11368</v>
      </c>
      <c r="AN905" s="93">
        <v>10743</v>
      </c>
      <c r="AO905" s="93">
        <v>10402</v>
      </c>
      <c r="AP905" s="93">
        <v>9594</v>
      </c>
      <c r="AQ905" s="93">
        <v>9060</v>
      </c>
      <c r="AR905" s="93">
        <v>8734</v>
      </c>
      <c r="AS905" s="93">
        <v>8864</v>
      </c>
      <c r="AT905" s="93">
        <v>8648</v>
      </c>
      <c r="AU905" s="93">
        <v>9514</v>
      </c>
      <c r="AV905" s="184"/>
      <c r="AW905" s="53"/>
      <c r="AX905" s="162"/>
      <c r="AY905" s="162"/>
      <c r="AZ905" s="57"/>
      <c r="BA905" s="57"/>
      <c r="BB905" s="57"/>
      <c r="BC905" s="57"/>
      <c r="BD905" s="57"/>
      <c r="BE905" s="57"/>
      <c r="BF905" s="57"/>
      <c r="BG905" s="57"/>
      <c r="BH905" s="57"/>
      <c r="BI905" s="57"/>
    </row>
    <row r="906" spans="1:61">
      <c r="A906" s="57"/>
      <c r="B906" s="15" t="s">
        <v>392</v>
      </c>
      <c r="C906" s="15"/>
      <c r="D906" s="31" t="s">
        <v>372</v>
      </c>
      <c r="E906" s="31"/>
      <c r="F906" s="31"/>
      <c r="G906" s="31"/>
      <c r="H906" s="31"/>
      <c r="I906" s="31"/>
      <c r="J906" s="98">
        <v>430</v>
      </c>
      <c r="K906" s="98">
        <v>430</v>
      </c>
      <c r="L906" s="99">
        <v>1950</v>
      </c>
      <c r="M906" s="93">
        <v>2340</v>
      </c>
      <c r="N906" s="93">
        <v>2160</v>
      </c>
      <c r="O906" s="93">
        <v>2000</v>
      </c>
      <c r="P906" s="93">
        <v>7275</v>
      </c>
      <c r="Q906" s="93">
        <v>8480</v>
      </c>
      <c r="R906" s="93">
        <v>10985</v>
      </c>
      <c r="S906" s="93">
        <v>15270</v>
      </c>
      <c r="T906" s="93">
        <v>14270</v>
      </c>
      <c r="U906" s="93">
        <v>12270</v>
      </c>
      <c r="V906" s="93">
        <v>10440</v>
      </c>
      <c r="W906" s="93">
        <v>13345</v>
      </c>
      <c r="X906" s="93">
        <v>12680</v>
      </c>
      <c r="Y906" s="93">
        <v>11680</v>
      </c>
      <c r="Z906" s="93">
        <v>10946</v>
      </c>
      <c r="AA906" s="93">
        <v>10501</v>
      </c>
      <c r="AB906" s="93">
        <v>8841</v>
      </c>
      <c r="AC906" s="93">
        <v>7111</v>
      </c>
      <c r="AD906" s="93">
        <v>5593</v>
      </c>
      <c r="AE906" s="93">
        <v>5343</v>
      </c>
      <c r="AF906" s="93">
        <v>7280</v>
      </c>
      <c r="AG906" s="93">
        <v>8130</v>
      </c>
      <c r="AH906" s="93">
        <v>13643</v>
      </c>
      <c r="AI906" s="93">
        <v>12598</v>
      </c>
      <c r="AJ906" s="93">
        <v>21029</v>
      </c>
      <c r="AK906" s="93">
        <v>16707</v>
      </c>
      <c r="AL906" s="93">
        <v>15557</v>
      </c>
      <c r="AM906" s="93">
        <v>31050</v>
      </c>
      <c r="AN906" s="93">
        <v>32610</v>
      </c>
      <c r="AO906" s="93">
        <v>28318</v>
      </c>
      <c r="AP906" s="93">
        <v>30000</v>
      </c>
      <c r="AQ906" s="93">
        <v>36445</v>
      </c>
      <c r="AR906" s="93">
        <v>36590</v>
      </c>
      <c r="AS906" s="93">
        <v>34390</v>
      </c>
      <c r="AT906" s="93">
        <v>29973</v>
      </c>
      <c r="AU906" s="93">
        <v>25432</v>
      </c>
      <c r="AV906" s="184"/>
      <c r="AW906" s="53"/>
      <c r="AX906" s="162"/>
      <c r="AY906" s="162"/>
      <c r="AZ906" s="57"/>
      <c r="BA906" s="57"/>
      <c r="BB906" s="57"/>
      <c r="BC906" s="57"/>
      <c r="BD906" s="57"/>
      <c r="BE906" s="57"/>
      <c r="BF906" s="57"/>
      <c r="BG906" s="57"/>
      <c r="BH906" s="57"/>
      <c r="BI906" s="57"/>
    </row>
    <row r="907" spans="1:61">
      <c r="A907" s="57"/>
      <c r="B907" s="15" t="s">
        <v>393</v>
      </c>
      <c r="C907" s="15"/>
      <c r="D907" s="10" t="s">
        <v>394</v>
      </c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71"/>
      <c r="Y907" s="101">
        <v>86.1</v>
      </c>
      <c r="Z907" s="184"/>
      <c r="AA907" s="184">
        <v>86.7</v>
      </c>
      <c r="AB907" s="184">
        <v>87.3</v>
      </c>
      <c r="AC907" s="184">
        <v>89.3</v>
      </c>
      <c r="AD907" s="184">
        <v>92.1</v>
      </c>
      <c r="AE907" s="184">
        <v>95.1</v>
      </c>
      <c r="AF907" s="184">
        <v>96.7</v>
      </c>
      <c r="AG907" s="184">
        <v>98</v>
      </c>
      <c r="AH907" s="184">
        <v>98.6</v>
      </c>
      <c r="AI907" s="184">
        <v>98.5</v>
      </c>
      <c r="AJ907" s="184">
        <v>98.6</v>
      </c>
      <c r="AK907" s="184">
        <v>100.4</v>
      </c>
      <c r="AL907" s="184">
        <v>101</v>
      </c>
      <c r="AM907" s="184">
        <v>100.7</v>
      </c>
      <c r="AN907" s="184">
        <v>100</v>
      </c>
      <c r="AO907" s="184">
        <v>99.3</v>
      </c>
      <c r="AP907" s="184">
        <v>98.4</v>
      </c>
      <c r="AQ907" s="213"/>
      <c r="AR907" s="213"/>
      <c r="AS907" s="214">
        <f>$AN$907/$AN$910*AS910</f>
        <v>97.847358121330714</v>
      </c>
      <c r="AT907" s="213"/>
      <c r="AU907" s="214">
        <f t="shared" ref="AU907:AW907" si="131">$AN$907/$AN$910*AU910</f>
        <v>98.140900195694712</v>
      </c>
      <c r="AV907" s="214">
        <f t="shared" si="131"/>
        <v>99.510763209393346</v>
      </c>
      <c r="AW907" s="214">
        <f t="shared" si="131"/>
        <v>98.140900195694712</v>
      </c>
      <c r="AX907" s="214">
        <f>$AN$907/$AN$910*AX910</f>
        <v>97.455968688845388</v>
      </c>
      <c r="AY907" s="162"/>
      <c r="AZ907" s="57"/>
      <c r="BA907" s="57"/>
      <c r="BB907" s="57"/>
      <c r="BC907" s="57"/>
      <c r="BD907" s="57"/>
      <c r="BE907" s="57"/>
      <c r="BF907" s="57"/>
      <c r="BG907" s="57"/>
      <c r="BH907" s="57"/>
      <c r="BI907" s="57"/>
    </row>
    <row r="908" spans="1:61">
      <c r="A908" s="57"/>
      <c r="B908" s="15" t="s">
        <v>610</v>
      </c>
      <c r="C908" s="15"/>
      <c r="D908" s="31" t="s">
        <v>476</v>
      </c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77"/>
      <c r="Y908" s="102">
        <v>81</v>
      </c>
      <c r="Z908" s="184"/>
      <c r="AA908" s="102">
        <v>84.1</v>
      </c>
      <c r="AB908" s="102">
        <v>84.4</v>
      </c>
      <c r="AC908" s="102">
        <v>85.7</v>
      </c>
      <c r="AD908" s="102">
        <v>86.4</v>
      </c>
      <c r="AE908" s="102">
        <v>86.6</v>
      </c>
      <c r="AF908" s="102">
        <v>89.3</v>
      </c>
      <c r="AG908" s="102">
        <v>89.7</v>
      </c>
      <c r="AH908" s="102">
        <v>89.9</v>
      </c>
      <c r="AI908" s="102">
        <v>90</v>
      </c>
      <c r="AJ908" s="102">
        <v>90.6</v>
      </c>
      <c r="AK908" s="102">
        <v>94.8</v>
      </c>
      <c r="AL908" s="102">
        <v>101.5</v>
      </c>
      <c r="AM908" s="102">
        <v>100.8</v>
      </c>
      <c r="AN908" s="102">
        <v>100</v>
      </c>
      <c r="AO908" s="102">
        <v>100.7</v>
      </c>
      <c r="AP908" s="102">
        <v>99.5</v>
      </c>
      <c r="AQ908" s="184"/>
      <c r="AR908" s="184"/>
      <c r="AS908" s="184"/>
      <c r="AT908" s="184"/>
      <c r="AU908" s="71"/>
      <c r="AV908" s="184"/>
      <c r="AW908" s="53"/>
      <c r="AX908" s="162"/>
      <c r="AY908" s="162"/>
      <c r="AZ908" s="57"/>
      <c r="BA908" s="57"/>
      <c r="BB908" s="57"/>
      <c r="BC908" s="57"/>
      <c r="BD908" s="57"/>
      <c r="BE908" s="57"/>
      <c r="BF908" s="57"/>
      <c r="BG908" s="57"/>
      <c r="BH908" s="57"/>
      <c r="BI908" s="57"/>
    </row>
    <row r="909" spans="1:61">
      <c r="A909" s="57"/>
      <c r="B909" s="15"/>
      <c r="C909" s="15"/>
      <c r="D909" s="31" t="s">
        <v>477</v>
      </c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77"/>
      <c r="Y909" s="102">
        <v>62.5</v>
      </c>
      <c r="Z909" s="184"/>
      <c r="AA909" s="102">
        <v>67</v>
      </c>
      <c r="AB909" s="102">
        <v>69.2</v>
      </c>
      <c r="AC909" s="102">
        <v>72</v>
      </c>
      <c r="AD909" s="102">
        <v>75.599999999999994</v>
      </c>
      <c r="AE909" s="102">
        <v>79.2</v>
      </c>
      <c r="AF909" s="102">
        <v>82.7</v>
      </c>
      <c r="AG909" s="102">
        <v>86.1</v>
      </c>
      <c r="AH909" s="102">
        <v>88.9</v>
      </c>
      <c r="AI909" s="102">
        <v>91.5</v>
      </c>
      <c r="AJ909" s="102">
        <v>93.7</v>
      </c>
      <c r="AK909" s="102">
        <v>95.7</v>
      </c>
      <c r="AL909" s="102">
        <v>97.5</v>
      </c>
      <c r="AM909" s="102">
        <v>98.9</v>
      </c>
      <c r="AN909" s="102">
        <v>100</v>
      </c>
      <c r="AO909" s="102">
        <v>101.1</v>
      </c>
      <c r="AP909" s="102">
        <v>102.1</v>
      </c>
      <c r="AQ909" s="184"/>
      <c r="AR909" s="184"/>
      <c r="AS909" s="184"/>
      <c r="AT909" s="184"/>
      <c r="AU909" s="71"/>
      <c r="AV909" s="184"/>
      <c r="AW909" s="53"/>
      <c r="AX909" s="162"/>
      <c r="AY909" s="162"/>
      <c r="AZ909" s="57"/>
      <c r="BA909" s="57"/>
      <c r="BB909" s="57"/>
      <c r="BC909" s="57"/>
      <c r="BD909" s="57"/>
      <c r="BE909" s="57"/>
      <c r="BF909" s="57"/>
      <c r="BG909" s="57"/>
      <c r="BH909" s="57"/>
      <c r="BI909" s="57"/>
    </row>
    <row r="910" spans="1:61">
      <c r="B910" s="15" t="s">
        <v>393</v>
      </c>
      <c r="D910" s="10" t="s">
        <v>394</v>
      </c>
      <c r="X910" s="133"/>
      <c r="Y910" s="133"/>
      <c r="Z910" s="133"/>
      <c r="AA910" s="133"/>
      <c r="AB910" s="133"/>
      <c r="AC910" s="133"/>
      <c r="AD910" s="133">
        <v>94.1</v>
      </c>
      <c r="AE910" s="133"/>
      <c r="AF910" s="133"/>
      <c r="AH910" s="133"/>
      <c r="AI910" s="133">
        <v>100.7</v>
      </c>
      <c r="AJ910" s="133"/>
      <c r="AK910" s="133"/>
      <c r="AM910" s="133"/>
      <c r="AN910" s="133">
        <v>102.2</v>
      </c>
      <c r="AO910" s="133"/>
      <c r="AP910" s="133"/>
      <c r="AR910" s="133"/>
      <c r="AS910" s="133">
        <v>100</v>
      </c>
      <c r="AU910" s="1">
        <v>100.3</v>
      </c>
      <c r="AV910" s="1">
        <v>101.7</v>
      </c>
      <c r="AW910" s="1">
        <v>100.3</v>
      </c>
      <c r="AX910" s="133">
        <v>99.6</v>
      </c>
      <c r="AY910" s="133"/>
    </row>
    <row r="911" spans="1:61">
      <c r="B911" s="15" t="s">
        <v>611</v>
      </c>
    </row>
    <row r="912" spans="1:61">
      <c r="A912" s="57"/>
      <c r="B912" s="15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3"/>
      <c r="AH912" s="57"/>
      <c r="AI912" s="57"/>
      <c r="AJ912" s="57"/>
      <c r="AK912" s="57"/>
      <c r="AL912" s="53"/>
      <c r="AM912" s="57"/>
      <c r="AN912" s="57"/>
      <c r="AO912" s="57"/>
      <c r="AP912" s="57"/>
      <c r="AQ912" s="53"/>
      <c r="AR912" s="57"/>
      <c r="AS912" s="57"/>
      <c r="AT912" s="53"/>
      <c r="AU912" s="53"/>
      <c r="AV912" s="53"/>
      <c r="AW912" s="53"/>
      <c r="AX912" s="57"/>
      <c r="AY912" s="57"/>
      <c r="AZ912" s="57"/>
      <c r="BA912" s="57"/>
      <c r="BB912" s="57"/>
      <c r="BC912" s="57"/>
      <c r="BD912" s="57"/>
      <c r="BE912" s="57"/>
      <c r="BF912" s="57"/>
      <c r="BG912" s="57"/>
      <c r="BH912" s="57"/>
      <c r="BI912" s="57"/>
    </row>
    <row r="913" spans="1:6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3"/>
      <c r="AH913" s="57"/>
      <c r="AI913" s="57"/>
      <c r="AJ913" s="57"/>
      <c r="AK913" s="57"/>
      <c r="AL913" s="53"/>
      <c r="AM913" s="57"/>
      <c r="AN913" s="57"/>
      <c r="AO913" s="57"/>
      <c r="AP913" s="57"/>
      <c r="AQ913" s="53"/>
      <c r="AR913" s="57"/>
      <c r="AS913" s="57"/>
      <c r="AT913" s="53"/>
      <c r="AU913" s="53"/>
      <c r="AV913" s="53"/>
      <c r="AW913" s="53"/>
      <c r="AX913" s="57"/>
      <c r="AY913" s="57"/>
      <c r="AZ913" s="57"/>
      <c r="BA913" s="57"/>
      <c r="BB913" s="57"/>
      <c r="BC913" s="57"/>
      <c r="BD913" s="57"/>
      <c r="BE913" s="57"/>
      <c r="BF913" s="57"/>
      <c r="BG913" s="57"/>
      <c r="BH913" s="57"/>
      <c r="BI913" s="57"/>
    </row>
  </sheetData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F28" sqref="F27:F28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時系列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loupy</dc:creator>
  <cp:lastModifiedBy>loupy</cp:lastModifiedBy>
  <dcterms:created xsi:type="dcterms:W3CDTF">2011-03-26T16:22:39Z</dcterms:created>
  <dcterms:modified xsi:type="dcterms:W3CDTF">2015-05-09T03:04:59Z</dcterms:modified>
</cp:coreProperties>
</file>